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omments2.xml" ContentType="application/vnd.openxmlformats-officedocument.spreadsheetml.comments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EstaPasta_de_trabalho" defaultThemeVersion="124226"/>
  <xr:revisionPtr revIDLastSave="0" documentId="13_ncr:1_{930A32A3-76C2-4FF3-89F1-9F858F66C5AB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Índice" sheetId="1" r:id="rId1"/>
    <sheet name="A-1" sheetId="3" r:id="rId2"/>
    <sheet name="A-2" sheetId="24" r:id="rId3"/>
    <sheet name="A-3" sheetId="4" r:id="rId4"/>
    <sheet name="A-4" sheetId="7" r:id="rId5"/>
    <sheet name="A-5" sheetId="8" r:id="rId6"/>
    <sheet name="A-6" sheetId="128" r:id="rId7"/>
    <sheet name="A-7" sheetId="129" r:id="rId8"/>
    <sheet name="A-8" sheetId="130" r:id="rId9"/>
    <sheet name="A-9" sheetId="10" r:id="rId10"/>
    <sheet name="A-10" sheetId="136" r:id="rId11"/>
    <sheet name="A-11" sheetId="11" r:id="rId12"/>
    <sheet name="A-12" sheetId="153" r:id="rId13"/>
    <sheet name="A-13" sheetId="12" r:id="rId14"/>
    <sheet name="A-14" sheetId="14" r:id="rId15"/>
    <sheet name="A-15" sheetId="137" r:id="rId16"/>
    <sheet name="A-16" sheetId="18" r:id="rId17"/>
    <sheet name="A-17" sheetId="6" r:id="rId18"/>
    <sheet name="A-18" sheetId="19" r:id="rId19"/>
    <sheet name="A-19" sheetId="133" r:id="rId20"/>
    <sheet name="A-20" sheetId="98" r:id="rId21"/>
    <sheet name="A-21" sheetId="20" r:id="rId22"/>
    <sheet name="A-22" sheetId="21" r:id="rId23"/>
    <sheet name="A-23" sheetId="22" r:id="rId24"/>
    <sheet name="A-24" sheetId="23" r:id="rId25"/>
    <sheet name="A-25" sheetId="26" r:id="rId26"/>
    <sheet name="A-26" sheetId="27" r:id="rId27"/>
    <sheet name="A-27" sheetId="132" r:id="rId28"/>
    <sheet name="A-28" sheetId="29" r:id="rId29"/>
    <sheet name="A-29" sheetId="156" r:id="rId30"/>
    <sheet name="A-30" sheetId="73" r:id="rId31"/>
    <sheet name="A-31" sheetId="74" r:id="rId32"/>
    <sheet name="A-32" sheetId="31" r:id="rId33"/>
    <sheet name="A-33" sheetId="32" r:id="rId34"/>
    <sheet name="A-34" sheetId="33" r:id="rId35"/>
    <sheet name="A-35" sheetId="34" r:id="rId36"/>
    <sheet name="A-36" sheetId="35" r:id="rId37"/>
    <sheet name="A-37" sheetId="141" r:id="rId38"/>
    <sheet name="A-38" sheetId="157" r:id="rId39"/>
    <sheet name="A-39" sheetId="86" r:id="rId40"/>
    <sheet name="A-40" sheetId="41" r:id="rId41"/>
    <sheet name="A-41" sheetId="85" r:id="rId42"/>
    <sheet name="A-42" sheetId="43" r:id="rId43"/>
    <sheet name="A-43" sheetId="87" r:id="rId44"/>
    <sheet name="A-44" sheetId="84" r:id="rId45"/>
    <sheet name="A-45" sheetId="46" r:id="rId46"/>
    <sheet name="A-46" sheetId="67" r:id="rId47"/>
    <sheet name="A-47" sheetId="140" r:id="rId48"/>
    <sheet name="A-48" sheetId="79" r:id="rId49"/>
    <sheet name="A-49" sheetId="68" r:id="rId50"/>
    <sheet name="A-50" sheetId="78" r:id="rId51"/>
    <sheet name="A-51" sheetId="135" r:id="rId52"/>
    <sheet name="A-52" sheetId="154" r:id="rId53"/>
    <sheet name="A-53" sheetId="77" r:id="rId54"/>
    <sheet name="A-54" sheetId="69" r:id="rId55"/>
    <sheet name="A-55" sheetId="80" r:id="rId56"/>
    <sheet name="A-56" sheetId="158" r:id="rId57"/>
    <sheet name="A-57" sheetId="159" r:id="rId58"/>
    <sheet name="A-58" sheetId="162" r:id="rId59"/>
    <sheet name="A-59" sheetId="167" r:id="rId60"/>
    <sheet name="A-60" sheetId="164" r:id="rId61"/>
    <sheet name="A-61" sheetId="165" r:id="rId62"/>
    <sheet name="A-62" sheetId="166" r:id="rId63"/>
    <sheet name="ESRI_MAPINFO_SHEET" sheetId="2" state="veryHidden" r:id="rId64"/>
  </sheets>
  <externalReferences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[1]_1_WEBI_DataGrid" hidden="1">#REF!</definedName>
    <definedName name="[1]_1_WEBI_HHeading" hidden="1">#REF!</definedName>
    <definedName name="[1]_1_WEBI_Table" hidden="1">#REF!</definedName>
    <definedName name="[2]_1_WEBI_DataGrid" hidden="1">#REF!</definedName>
    <definedName name="[2]_1_WEBI_HHeading" hidden="1">#REF!</definedName>
    <definedName name="[2]_1_WEBI_Table" hidden="1">#REF!</definedName>
    <definedName name="[3]_1_WEBI_DataGrid" hidden="1">#REF!</definedName>
    <definedName name="[3]_1_WEBI_HHeading" hidden="1">#REF!</definedName>
    <definedName name="[3]_1_WEBI_Table" hidden="1">#REF!</definedName>
    <definedName name="[4]_1_WEBI_DataGrid" hidden="1">#REF!</definedName>
    <definedName name="[4]_1_WEBI_HHeading" hidden="1">#REF!</definedName>
    <definedName name="[4]_1_WEBI_Table" hidden="1">#REF!</definedName>
    <definedName name="[6]_1_WEBI_DataGrid" hidden="1">#REF!</definedName>
    <definedName name="[6]_1_WEBI_HHeading" hidden="1">#REF!</definedName>
    <definedName name="[6]_1_WEBI_Table" hidden="1">#REF!</definedName>
    <definedName name="[7]_1_WEBI_DataGrid" hidden="1">#REF!</definedName>
    <definedName name="[7]_1_WEBI_HHeading" hidden="1">#REF!</definedName>
    <definedName name="[7]_1_WEBI_Table" hidden="1">#REF!</definedName>
    <definedName name="\I">#REF!</definedName>
    <definedName name="\P">#REF!</definedName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____MAC18">'[1]Tabela 18'!$F$1</definedName>
    <definedName name="______Tab110">'[1]Tabelas 19 e 110'!$BF$17</definedName>
    <definedName name="______Tab112">'[1]Tabelas 111 e 112'!$BF$11</definedName>
    <definedName name="______Tab13">'[1]Tabelas 14 tep e %'!$AF$8</definedName>
    <definedName name="______Tab15">'[1]Tabela 15'!$X$8</definedName>
    <definedName name="______Tab19">'[1]Tabelas 19 e 110'!$BF$5</definedName>
    <definedName name="_____MAC18">'[1]Tabela 18'!$F$1</definedName>
    <definedName name="_____Tab11">[1]Tabela11!#REF!</definedName>
    <definedName name="_____Tab110">'[1]Tabelas 19 e 110'!$BF$17</definedName>
    <definedName name="_____Tab111">'[1]Tabelas 111 e 112'!$BF$5</definedName>
    <definedName name="_____Tab112">'[1]Tabelas 111 e 112'!$BF$11</definedName>
    <definedName name="_____Tab13">'[1]Tabelas 14 tep e %'!$AF$8</definedName>
    <definedName name="_____Tab15">'[1]Tabela 15'!$X$8</definedName>
    <definedName name="_____Tab19">'[1]Tabelas 19 e 110'!$BF$5</definedName>
    <definedName name="____MAC18">'[1]Tabela 18'!$F$1</definedName>
    <definedName name="____TAB1">#N/A</definedName>
    <definedName name="____Tab11">[1]Tabela11!#REF!</definedName>
    <definedName name="____Tab110">'[1]Tabelas 19 e 110'!$BF$17</definedName>
    <definedName name="____Tab111">'[1]Tabelas 111 e 112'!$BF$5</definedName>
    <definedName name="____Tab112">'[1]Tabelas 111 e 112'!$BF$11</definedName>
    <definedName name="____Tab13">'[1]Tabelas 14 tep e %'!$AF$8</definedName>
    <definedName name="____Tab15">'[1]Tabela 15'!$X$8</definedName>
    <definedName name="____Tab19">'[1]Tabelas 19 e 110'!$BF$5</definedName>
    <definedName name="____TAB2">#REF!</definedName>
    <definedName name="___MAC18">'[1]Tabela 18'!$F$1</definedName>
    <definedName name="___TAB1">#N/A</definedName>
    <definedName name="___Tab11">[1]Tabela11!#REF!</definedName>
    <definedName name="___Tab110">'[1]Tabelas 19 e 110'!$BF$17</definedName>
    <definedName name="___Tab111">'[1]Tabelas 111 e 112'!$BF$5</definedName>
    <definedName name="___Tab112">'[1]Tabelas 111 e 112'!$BF$11</definedName>
    <definedName name="___Tab13">'[1]Tabelas 14 tep e %'!$AF$8</definedName>
    <definedName name="___Tab15">'[1]Tabela 15'!$X$8</definedName>
    <definedName name="___Tab19">'[1]Tabelas 19 e 110'!$BF$5</definedName>
    <definedName name="___TAB2">#REF!</definedName>
    <definedName name="__123Graph_A" hidden="1">#REF!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 hidden="1">#REF!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 hidden="1">#REF!</definedName>
    <definedName name="__123Graph_X_1">NA()</definedName>
    <definedName name="__123Graph_X_2">NA()</definedName>
    <definedName name="__123Graph_XBRA" hidden="1">#REF!</definedName>
    <definedName name="__123Graph_XBRA_1">NA()</definedName>
    <definedName name="__123Graph_XBRA_2">NA()</definedName>
    <definedName name="__MAC18">'[1]Tabela 18'!$F$1</definedName>
    <definedName name="__TAB1">#N/A</definedName>
    <definedName name="__Tab11">[1]Tabela11!#REF!</definedName>
    <definedName name="__Tab110">'[1]Tabelas 19 e 110'!$BF$17</definedName>
    <definedName name="__Tab111">'[1]Tabelas 111 e 112'!$BF$5</definedName>
    <definedName name="__Tab112">'[1]Tabelas 111 e 112'!$BF$11</definedName>
    <definedName name="__Tab13">'[1]Tabelas 14 tep e %'!$AF$8</definedName>
    <definedName name="__Tab15">'[1]Tabela 15'!$X$8</definedName>
    <definedName name="__Tab19">'[1]Tabelas 19 e 110'!$BF$5</definedName>
    <definedName name="__TAB2">#REF!</definedName>
    <definedName name="_1_1__1_WEBI_DataGrid" hidden="1">#REF!</definedName>
    <definedName name="_1_Pagina14_i">'[1]Tabelas 14 tep e %'!$AY$267:$BO$332</definedName>
    <definedName name="_10_4__1_WEBI_DataGrid" hidden="1">#REF!</definedName>
    <definedName name="_11_4__1_WEBI_HHeading" hidden="1">#REF!</definedName>
    <definedName name="_12_4__1_WEBI_Table" hidden="1">#REF!</definedName>
    <definedName name="_13_5__1_WEBI_DataGrid" hidden="1">#REF!</definedName>
    <definedName name="_14_5__1_WEBI_HHeading" hidden="1">#REF!</definedName>
    <definedName name="_15_5__1_WEBI_Table" hidden="1">#REF!</definedName>
    <definedName name="_1Pagina14_i">'[1]Tabelas 14 tep e %'!$AY$267:$BO$332</definedName>
    <definedName name="_2_1__1_WEBI_HHeading" hidden="1">#REF!</definedName>
    <definedName name="_2_Pagina14_p">'[1]Tabelas 14 tep e %'!$AA$267:$AQ$332</definedName>
    <definedName name="_2Pagina14_p">'[1]Tabelas 14 tep e %'!$AA$267:$AQ$332</definedName>
    <definedName name="_3_1__1_WEBI_Table" hidden="1">#REF!</definedName>
    <definedName name="_4_2__1_WEBI_DataGrid" hidden="1">#REF!</definedName>
    <definedName name="_5_2__1_WEBI_HHeading" hidden="1">#REF!</definedName>
    <definedName name="_6_2__1_WEBI_Table" hidden="1">#REF!</definedName>
    <definedName name="_7_3__1_WEBI_DataGrid" hidden="1">#REF!</definedName>
    <definedName name="_8_3__1_WEBI_HHeading" hidden="1">#REF!</definedName>
    <definedName name="_9_3__1_WEBI_Table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Ill2" hidden="1">#REF!</definedName>
    <definedName name="_xlnm._FilterDatabase" localSheetId="27" hidden="1">'A-27'!$A$9:$C$35</definedName>
    <definedName name="_MAC18" localSheetId="58">#REF!</definedName>
    <definedName name="_MAC18" localSheetId="61">#REF!</definedName>
    <definedName name="_MAC18">'[1]Tabela 18'!$F$1</definedName>
    <definedName name="_Ref11750161" localSheetId="10">'A-10'!$C$5</definedName>
    <definedName name="_Ref11750161" localSheetId="15">'A-15'!$C$5</definedName>
    <definedName name="_Ref11750161" localSheetId="25">'A-25'!$C$5</definedName>
    <definedName name="_Ref11750161" localSheetId="26">'A-26'!$C$5</definedName>
    <definedName name="_Ref11750161" localSheetId="27">'A-27'!$C$5</definedName>
    <definedName name="_Ref11750161" localSheetId="28">'A-28'!$C$5</definedName>
    <definedName name="_Ref11750161" localSheetId="29">'A-29'!#REF!</definedName>
    <definedName name="_Ref11750161" localSheetId="30">'A-30'!$C$5</definedName>
    <definedName name="_Ref11750161" localSheetId="31">'A-31'!$C$5</definedName>
    <definedName name="_Ref11750161" localSheetId="32">'A-32'!$C$5</definedName>
    <definedName name="_Ref11750161" localSheetId="33">'A-33'!$C$5</definedName>
    <definedName name="_Ref11750161" localSheetId="34">'A-34'!$C$5</definedName>
    <definedName name="_Ref11750161" localSheetId="35">'A-35'!$C$5</definedName>
    <definedName name="_Ref11750161" localSheetId="36">'A-36'!$C$5</definedName>
    <definedName name="_Ref11750161" localSheetId="37">'A-37'!$E$5</definedName>
    <definedName name="_Ref11750161" localSheetId="38">'A-38'!$C$5</definedName>
    <definedName name="_Ref11750161" localSheetId="39">'A-39'!$C$5</definedName>
    <definedName name="_Ref11750161" localSheetId="40">'A-40'!#REF!</definedName>
    <definedName name="_Ref11750161" localSheetId="41">'A-41'!$C$5</definedName>
    <definedName name="_Ref11750161" localSheetId="42">'A-42'!$C$5</definedName>
    <definedName name="_Ref11750161" localSheetId="43">'A-43'!$C$5</definedName>
    <definedName name="_Ref11750161" localSheetId="44">'A-44'!$C$5</definedName>
    <definedName name="_Ref11750161" localSheetId="45">'A-45'!$C$5</definedName>
    <definedName name="_Ref11750161" localSheetId="46">'A-46'!$C$5</definedName>
    <definedName name="_Ref11750161" localSheetId="47">'A-47'!$C$5</definedName>
    <definedName name="_Ref11750161" localSheetId="49">'A-49'!$C$5</definedName>
    <definedName name="_Ref11750161" localSheetId="50">'A-50'!$C$5</definedName>
    <definedName name="_Ref11750161" localSheetId="51">'A-51'!$C$5</definedName>
    <definedName name="_Ref11750161" localSheetId="52">'A-52'!$C$5</definedName>
    <definedName name="_Ref11750161" localSheetId="53">'A-53'!$C$5</definedName>
    <definedName name="_Ref11750161" localSheetId="54">'A-54'!$C$5</definedName>
    <definedName name="_Ref11750161" localSheetId="55">'A-55'!$C$5</definedName>
    <definedName name="_Ref11750187" localSheetId="10">'A-10'!$C$5</definedName>
    <definedName name="_Ref11750187" localSheetId="15">'A-15'!$C$5</definedName>
    <definedName name="_Ref11750187" localSheetId="26">'A-26'!$C$5</definedName>
    <definedName name="_Ref11750187" localSheetId="27">'A-27'!$C$5</definedName>
    <definedName name="_Ref11750187" localSheetId="28">'A-28'!$C$5</definedName>
    <definedName name="_Ref11750187" localSheetId="29">'A-29'!#REF!</definedName>
    <definedName name="_Ref11750187" localSheetId="30">'A-30'!$C$5</definedName>
    <definedName name="_Ref11750187" localSheetId="31">'A-31'!$C$5</definedName>
    <definedName name="_Ref11750187" localSheetId="32">'A-32'!$C$5</definedName>
    <definedName name="_Ref11750187" localSheetId="33">'A-33'!$C$5</definedName>
    <definedName name="_Ref11750187" localSheetId="34">'A-34'!$C$5</definedName>
    <definedName name="_Ref11750187" localSheetId="35">'A-35'!$C$5</definedName>
    <definedName name="_Ref11750187" localSheetId="36">'A-36'!$C$5</definedName>
    <definedName name="_Ref11750187" localSheetId="37">'A-37'!$E$5</definedName>
    <definedName name="_Ref11750187" localSheetId="38">'A-38'!$C$5</definedName>
    <definedName name="_Ref11750187" localSheetId="39">'A-39'!$C$5</definedName>
    <definedName name="_Ref11750187" localSheetId="40">'A-40'!#REF!</definedName>
    <definedName name="_Ref11750187" localSheetId="41">'A-41'!$C$5</definedName>
    <definedName name="_Ref11750187" localSheetId="42">'A-42'!$C$5</definedName>
    <definedName name="_Ref11750187" localSheetId="43">'A-43'!$C$5</definedName>
    <definedName name="_Ref11750187" localSheetId="44">'A-44'!$C$5</definedName>
    <definedName name="_Ref11750187" localSheetId="45">'A-45'!$C$5</definedName>
    <definedName name="_Ref11750187" localSheetId="46">'A-46'!$C$5</definedName>
    <definedName name="_Ref11750187" localSheetId="47">'A-47'!$C$5</definedName>
    <definedName name="_Ref11750187" localSheetId="49">'A-49'!$C$5</definedName>
    <definedName name="_Ref11750187" localSheetId="50">'A-50'!$C$5</definedName>
    <definedName name="_Ref11750187" localSheetId="51">'A-51'!$C$5</definedName>
    <definedName name="_Ref11750187" localSheetId="52">'A-52'!$C$5</definedName>
    <definedName name="_Ref11750187" localSheetId="53">'A-53'!$C$5</definedName>
    <definedName name="_Ref11750187" localSheetId="54">'A-54'!$C$5</definedName>
    <definedName name="_Ref11750187" localSheetId="55">'A-55'!$C$5</definedName>
    <definedName name="_Ref11771521" localSheetId="0">Índice!$AU$58</definedName>
    <definedName name="_Ref205502474" localSheetId="0">Índice!$BJ$62</definedName>
    <definedName name="_Ref38616215" localSheetId="15">'A-15'!$C$5</definedName>
    <definedName name="_Ref38616215" localSheetId="29">'A-29'!#REF!</definedName>
    <definedName name="_Ref38616215" localSheetId="30">'A-30'!$C$5</definedName>
    <definedName name="_Ref38616215" localSheetId="31">'A-31'!$C$5</definedName>
    <definedName name="_Ref38616215" localSheetId="37">'A-37'!$E$5</definedName>
    <definedName name="_Ref38616215" localSheetId="39">'A-39'!$C$5</definedName>
    <definedName name="_Ref38616215" localSheetId="42">'A-42'!$C$5</definedName>
    <definedName name="_Ref38616215" localSheetId="43">'A-43'!$C$5</definedName>
    <definedName name="_Ref38616215" localSheetId="44">'A-44'!$C$5</definedName>
    <definedName name="_Ref38616215" localSheetId="45">'A-45'!$C$5</definedName>
    <definedName name="_Ref38616215" localSheetId="46">'A-46'!$C$5</definedName>
    <definedName name="_Ref38616215" localSheetId="47">'A-47'!$C$5</definedName>
    <definedName name="_Ref38616215" localSheetId="49">'A-49'!$C$5</definedName>
    <definedName name="_Ref38616215" localSheetId="50">'A-50'!$C$5</definedName>
    <definedName name="_Ref38616215" localSheetId="51">'A-51'!$C$5</definedName>
    <definedName name="_Ref38616215" localSheetId="52">'A-52'!$C$5</definedName>
    <definedName name="_Ref38616215" localSheetId="53">'A-53'!$C$5</definedName>
    <definedName name="_Ref38616215" localSheetId="54">'A-54'!$C$5</definedName>
    <definedName name="_Ref38616215" localSheetId="55">'A-55'!$C$5</definedName>
    <definedName name="_Ref39585668" localSheetId="29">'A-29'!#REF!</definedName>
    <definedName name="_Ref39585668" localSheetId="50">'A-50'!$C$5</definedName>
    <definedName name="_Ref39585668" localSheetId="51">'A-51'!$C$5</definedName>
    <definedName name="_Ref39585668" localSheetId="52">'A-52'!$C$5</definedName>
    <definedName name="_Ref414639940" localSheetId="15">'A-15'!$C$5</definedName>
    <definedName name="_Ref414639940" localSheetId="29">'A-29'!#REF!</definedName>
    <definedName name="_Ref414639940" localSheetId="30">'A-30'!$C$5</definedName>
    <definedName name="_Ref414639940" localSheetId="31">'A-31'!$C$5</definedName>
    <definedName name="_Ref414639940" localSheetId="37">'A-37'!$E$5</definedName>
    <definedName name="_Ref414639940" localSheetId="39">'A-39'!$C$5</definedName>
    <definedName name="_Ref414639940" localSheetId="45">'A-45'!$C$5</definedName>
    <definedName name="_Ref414639940" localSheetId="46">'A-46'!$C$5</definedName>
    <definedName name="_Ref414639940" localSheetId="47">'A-47'!$C$5</definedName>
    <definedName name="_Ref414639940" localSheetId="49">'A-49'!$C$5</definedName>
    <definedName name="_Ref414639940" localSheetId="50">'A-50'!$C$5</definedName>
    <definedName name="_Ref414639940" localSheetId="51">'A-51'!$C$5</definedName>
    <definedName name="_Ref414639940" localSheetId="52">'A-52'!$C$5</definedName>
    <definedName name="_Ref414639940" localSheetId="53">'A-53'!$C$5</definedName>
    <definedName name="_Ref414639940" localSheetId="54">'A-54'!$C$5</definedName>
    <definedName name="_Ref414639940" localSheetId="55">'A-55'!$C$5</definedName>
    <definedName name="_Ref414969817" localSheetId="28">'A-28'!$C$5</definedName>
    <definedName name="_Ref416179262" localSheetId="5">'A-5'!$C$6</definedName>
    <definedName name="_Ref416179298" localSheetId="13">'A-13'!$C$6</definedName>
    <definedName name="_Ref416179311" localSheetId="14">'A-14'!$C$5</definedName>
    <definedName name="_Ref416179327" localSheetId="16">'A-16'!$C$5</definedName>
    <definedName name="_Ref416179516" localSheetId="11">'A-11'!$C$6</definedName>
    <definedName name="_Ref416179516" localSheetId="12">'A-12'!$C$6</definedName>
    <definedName name="_Ref419210832" localSheetId="10">'A-10'!$C$5</definedName>
    <definedName name="_Ref419210832" localSheetId="15">'A-15'!$C$5</definedName>
    <definedName name="_Ref419210832" localSheetId="29">'A-29'!#REF!</definedName>
    <definedName name="_Ref419210832" localSheetId="30">'A-30'!$C$5</definedName>
    <definedName name="_Ref419210832" localSheetId="31">'A-31'!$C$5</definedName>
    <definedName name="_Ref419210832" localSheetId="34">'A-34'!$C$5</definedName>
    <definedName name="_Ref419210832" localSheetId="37">'A-37'!$E$5</definedName>
    <definedName name="_Ref419210832" localSheetId="38">'A-38'!$C$5</definedName>
    <definedName name="_Ref419210832" localSheetId="39">'A-39'!$C$5</definedName>
    <definedName name="_Ref419210832" localSheetId="40">'A-40'!#REF!</definedName>
    <definedName name="_Ref419210832" localSheetId="41">'A-41'!$C$5</definedName>
    <definedName name="_Ref419210832" localSheetId="42">'A-42'!$C$5</definedName>
    <definedName name="_Ref419210832" localSheetId="43">'A-43'!$C$5</definedName>
    <definedName name="_Ref419210832" localSheetId="44">'A-44'!$C$5</definedName>
    <definedName name="_Ref419210832" localSheetId="45">'A-45'!$C$5</definedName>
    <definedName name="_Ref419210832" localSheetId="46">'A-46'!$C$5</definedName>
    <definedName name="_Ref419210832" localSheetId="47">'A-47'!$C$5</definedName>
    <definedName name="_Ref419210832" localSheetId="49">'A-49'!$C$5</definedName>
    <definedName name="_Ref419210832" localSheetId="50">'A-50'!$C$5</definedName>
    <definedName name="_Ref419210832" localSheetId="51">'A-51'!$C$5</definedName>
    <definedName name="_Ref419210832" localSheetId="52">'A-52'!$C$5</definedName>
    <definedName name="_Ref419210832" localSheetId="53">'A-53'!$C$5</definedName>
    <definedName name="_Ref419210832" localSheetId="54">'A-54'!$C$5</definedName>
    <definedName name="_Ref419210832" localSheetId="55">'A-55'!$C$5</definedName>
    <definedName name="_Ref44346475" localSheetId="0">Índice!$AF$34</definedName>
    <definedName name="_Ref444769674" localSheetId="35">'A-35'!$C$5</definedName>
    <definedName name="_Ref444769674" localSheetId="36">'A-36'!$C$5</definedName>
    <definedName name="_Ref479760941" localSheetId="18">'A-18'!$C$5</definedName>
    <definedName name="_Ref479760941" localSheetId="19">'A-19'!$C$5</definedName>
    <definedName name="_Ref482088035" localSheetId="22">'A-22'!$C$5</definedName>
    <definedName name="_Ref482088048" localSheetId="23">'A-23'!$C$5</definedName>
    <definedName name="_Ref483921005" localSheetId="21">'A-21'!$C$5</definedName>
    <definedName name="_Ref515905412" localSheetId="10">'A-10'!$C$5</definedName>
    <definedName name="_Ref515905412" localSheetId="15">'A-15'!$C$5</definedName>
    <definedName name="_Ref515905412" localSheetId="24">'A-24'!$C$5</definedName>
    <definedName name="_Ref515905412" localSheetId="25">'A-25'!$C$5</definedName>
    <definedName name="_Ref515905412" localSheetId="26">'A-26'!$C$5</definedName>
    <definedName name="_Ref515905412" localSheetId="27">'A-27'!$C$5</definedName>
    <definedName name="_Ref515905412" localSheetId="28">'A-28'!$C$5</definedName>
    <definedName name="_Ref515905412" localSheetId="29">'A-29'!#REF!</definedName>
    <definedName name="_Ref515905412" localSheetId="30">'A-30'!$C$5</definedName>
    <definedName name="_Ref515905412" localSheetId="31">'A-31'!$C$5</definedName>
    <definedName name="_Ref515905412" localSheetId="32">'A-32'!$C$5</definedName>
    <definedName name="_Ref515905412" localSheetId="33">'A-33'!$C$5</definedName>
    <definedName name="_Ref515905412" localSheetId="34">'A-34'!$C$5</definedName>
    <definedName name="_Ref515905412" localSheetId="35">'A-35'!$C$5</definedName>
    <definedName name="_Ref515905412" localSheetId="36">'A-36'!$C$5</definedName>
    <definedName name="_Ref515905412" localSheetId="37">'A-37'!$E$5</definedName>
    <definedName name="_Ref515905412" localSheetId="38">'A-38'!$C$5</definedName>
    <definedName name="_Ref515905412" localSheetId="39">'A-39'!$C$5</definedName>
    <definedName name="_Ref515905412" localSheetId="40">'A-40'!#REF!</definedName>
    <definedName name="_Ref515905412" localSheetId="41">'A-41'!$C$5</definedName>
    <definedName name="_Ref515905412" localSheetId="42">'A-42'!$C$5</definedName>
    <definedName name="_Ref515905412" localSheetId="43">'A-43'!$C$5</definedName>
    <definedName name="_Ref515905412" localSheetId="44">'A-44'!$C$5</definedName>
    <definedName name="_Ref515905412" localSheetId="45">'A-45'!$C$5</definedName>
    <definedName name="_Ref515905412" localSheetId="46">'A-46'!$C$5</definedName>
    <definedName name="_Ref515905412" localSheetId="47">'A-47'!$C$5</definedName>
    <definedName name="_Ref515905412" localSheetId="49">'A-49'!$C$5</definedName>
    <definedName name="_Ref515905412" localSheetId="50">'A-50'!$C$5</definedName>
    <definedName name="_Ref515905412" localSheetId="51">'A-51'!$C$5</definedName>
    <definedName name="_Ref515905412" localSheetId="52">'A-52'!$C$5</definedName>
    <definedName name="_Ref515905412" localSheetId="53">'A-53'!$C$5</definedName>
    <definedName name="_Ref515905412" localSheetId="54">'A-54'!$C$5</definedName>
    <definedName name="_Ref515905412" localSheetId="55">'A-55'!$C$5</definedName>
    <definedName name="_Ref65601466" localSheetId="0">Índice!$Q$42</definedName>
    <definedName name="_Ref65677600" localSheetId="0">Índice!$AU$6</definedName>
    <definedName name="_Ref65749564" localSheetId="0">Índice!$AU$54</definedName>
    <definedName name="_Ref75947196" localSheetId="0">Índice!#REF!</definedName>
    <definedName name="_Ref75950553" localSheetId="0">Índice!$AU$10</definedName>
    <definedName name="_Ref7775031" localSheetId="6">'A-6'!$C$6</definedName>
    <definedName name="_Ref7775031" localSheetId="7">'A-7'!$C$6</definedName>
    <definedName name="_Ref7775031" localSheetId="8">'A-8'!$C$6</definedName>
    <definedName name="_Ref7775031" localSheetId="9">'A-9'!$C$6</definedName>
    <definedName name="_Ref9848671" localSheetId="0">Índice!#REF!</definedName>
    <definedName name="_Ref9849419" localSheetId="0">Índice!$AQ$70</definedName>
    <definedName name="_TAB1">#N/A</definedName>
    <definedName name="_Tab11" localSheetId="58">#REF!</definedName>
    <definedName name="_Tab11" localSheetId="61">#REF!</definedName>
    <definedName name="_Tab11">[1]Tabela11!#REF!</definedName>
    <definedName name="_Tab110" localSheetId="58">#REF!</definedName>
    <definedName name="_Tab110" localSheetId="61">#REF!</definedName>
    <definedName name="_Tab110">'[1]Tabelas 19 e 110'!$BF$17</definedName>
    <definedName name="_Tab111" localSheetId="58">#REF!</definedName>
    <definedName name="_Tab111" localSheetId="61">#REF!</definedName>
    <definedName name="_Tab111">'[1]Tabelas 111 e 112'!$BF$5</definedName>
    <definedName name="_Tab112" localSheetId="58">#REF!</definedName>
    <definedName name="_Tab112" localSheetId="61">#REF!</definedName>
    <definedName name="_Tab112">'[1]Tabelas 111 e 112'!$BF$11</definedName>
    <definedName name="_Tab13" localSheetId="58">#REF!</definedName>
    <definedName name="_Tab13" localSheetId="61">#REF!</definedName>
    <definedName name="_Tab13">'[1]Tabelas 14 tep e %'!$AF$8</definedName>
    <definedName name="_Tab15" localSheetId="58">#REF!</definedName>
    <definedName name="_Tab15" localSheetId="61">#REF!</definedName>
    <definedName name="_Tab15">'[1]Tabela 15'!$X$8</definedName>
    <definedName name="_Tab19" localSheetId="58">#REF!</definedName>
    <definedName name="_Tab19" localSheetId="61">#REF!</definedName>
    <definedName name="_Tab19">'[1]Tabelas 19 e 110'!$BF$5</definedName>
    <definedName name="_TAB2">#REF!</definedName>
    <definedName name="_xlchart.v1.0" hidden="1">'A-62'!$E$8:$E$15</definedName>
    <definedName name="_xlchart.v1.1" hidden="1">'A-62'!$F$8:$F$15</definedName>
    <definedName name="a">'[2]Cons. veíc.'!#REF!</definedName>
    <definedName name="AA" localSheetId="58">#REF!</definedName>
    <definedName name="AA" localSheetId="61">#REF!</definedName>
    <definedName name="AA">'[1]Tabela 113'!$CA$164</definedName>
    <definedName name="AAAAA" hidden="1">#REF!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abril2013">#REF!</definedName>
    <definedName name="agosto2013">#REF!</definedName>
    <definedName name="ASASASASASA" hidden="1">#REF!</definedName>
    <definedName name="BA_SUL">#N/A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bb">'[3]Oil Consumption – Barrels'!#REF!</definedName>
    <definedName name="capacidadinsII">'[2]Cons. veíc.'!#REF!</definedName>
    <definedName name="ci">'[2]Demanda sumário'!#REF!</definedName>
    <definedName name="Coordenador1">'[4]Não Mexer'!$G$1:$G$13</definedName>
    <definedName name="_xlnm.Criteria">'[2]Demanda sumário'!#REF!</definedName>
    <definedName name="d" hidden="1">#REF!</definedName>
    <definedName name="ddd">#REF!</definedName>
    <definedName name="ddfdfdf" hidden="1">#REF!</definedName>
    <definedName name="dezembro">#REF!</definedName>
    <definedName name="DF">#REF!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dfdf" hidden="1">#REF!</definedName>
    <definedName name="dfdfd">#REF!</definedName>
    <definedName name="dfdfdff" hidden="1">#REF!</definedName>
    <definedName name="DFGDFG" hidden="1">#REF!</definedName>
    <definedName name="DFGDFG2" hidden="1">#REF!</definedName>
    <definedName name="dsfsdfsd" hidden="1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fevereiro_2013">#REF!</definedName>
    <definedName name="glicer">#REF!</definedName>
    <definedName name="Glicerina">#REF!</definedName>
    <definedName name="GO">#REF!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Graf" localSheetId="58">#REF!</definedName>
    <definedName name="Graf" localSheetId="61">#REF!</definedName>
    <definedName name="Graf">[1]Tabela11!#REF!</definedName>
    <definedName name="Imprime" localSheetId="58">#REF!</definedName>
    <definedName name="Imprime" localSheetId="61">#REF!</definedName>
    <definedName name="Imprime">[5]Tabela71e72!$AG$31</definedName>
    <definedName name="ImprimeT12" localSheetId="58">#REF!</definedName>
    <definedName name="ImprimeT12" localSheetId="61">#REF!</definedName>
    <definedName name="ImprimeT12">'[1]Tabela 12 caso a'!$AF$29</definedName>
    <definedName name="ImprimeT13" localSheetId="58">#REF!</definedName>
    <definedName name="ImprimeT13" localSheetId="61">#REF!</definedName>
    <definedName name="ImprimeT13">'[1]Tabelas 14 tep e %'!$AF$24</definedName>
    <definedName name="INIT">#REF!</definedName>
    <definedName name="janeiro_2013">#REF!</definedName>
    <definedName name="jjj">'[3]Oil Consumption – Barrels'!#REF!</definedName>
    <definedName name="julho2013">#REF!</definedName>
    <definedName name="junho2013">#REF!</definedName>
    <definedName name="layout" localSheetId="58">#REF!</definedName>
    <definedName name="layout" localSheetId="61">#REF!</definedName>
    <definedName name="layout">[5]Tabela71e72!$AA$97</definedName>
    <definedName name="LEAP">#REF!</definedName>
    <definedName name="LimiteFaixaCombustivel">[6]!Tabela9[Valor]</definedName>
    <definedName name="lll">[7]Plan2!$A$142:$C$313</definedName>
    <definedName name="Log_Input_Produto_Log">#REF!</definedName>
    <definedName name="m">[7]Plan2!$A$142:$C$313</definedName>
    <definedName name="Macrot11" localSheetId="58">#REF!</definedName>
    <definedName name="Macrot11" localSheetId="61">#REF!</definedName>
    <definedName name="Macrot11">[1]Tabela11!#REF!</definedName>
    <definedName name="maio2013">#REF!</definedName>
    <definedName name="março2013">#REF!</definedName>
    <definedName name="MG">#REF!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GMAP500_05_07municipios">#REF!</definedName>
    <definedName name="milho_1" hidden="1">[8]EVAREBR!#REF!</definedName>
    <definedName name="milho_2" hidden="1">#REF!</definedName>
    <definedName name="MILHO_2__SAFRA">#REF!</definedName>
    <definedName name="milho_3" hidden="1">#REF!</definedName>
    <definedName name="milho_4" hidden="1">[9]EVAREBR!#REF!</definedName>
    <definedName name="milho_5">[10]MILHO1A!#REF!</definedName>
    <definedName name="milho_6">[10]MILHO1A!#REF!</definedName>
    <definedName name="Mostra11i" localSheetId="58">#REF!</definedName>
    <definedName name="Mostra11i" localSheetId="61">#REF!</definedName>
    <definedName name="Mostra11i">[1]Tabela11!#REF!</definedName>
    <definedName name="Mostra11p" localSheetId="58">#REF!</definedName>
    <definedName name="Mostra11p" localSheetId="61">#REF!</definedName>
    <definedName name="Mostra11p">[1]Tabela11!#REF!</definedName>
    <definedName name="MostraT12" localSheetId="58">#REF!</definedName>
    <definedName name="MostraT12" localSheetId="61">#REF!</definedName>
    <definedName name="MostraT12">'[1]Tabela 12 caso a'!$AF$21</definedName>
    <definedName name="MostraT12p" localSheetId="58">#REF!</definedName>
    <definedName name="MostraT12p" localSheetId="61">#REF!</definedName>
    <definedName name="MostraT12p">'[1]Tabela 12 caso a'!$AA$198:$AQ$262</definedName>
    <definedName name="MostraT13" localSheetId="58">#REF!</definedName>
    <definedName name="MostraT13" localSheetId="61">#REF!</definedName>
    <definedName name="MostraT13">'[1]Tabelas 14 tep e %'!$AF$16</definedName>
    <definedName name="MS">#REF!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#REF!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NONLEAP">#REF!</definedName>
    <definedName name="novembro2013">#REF!</definedName>
    <definedName name="Oferta_pde2021">#REF!</definedName>
    <definedName name="Oleaginosas..">'[4]Não Mexer'!$B$1:$B$25</definedName>
    <definedName name="outubro2013">#REF!</definedName>
    <definedName name="Pagina113i" localSheetId="58">#REF!</definedName>
    <definedName name="Pagina113i" localSheetId="61">#REF!</definedName>
    <definedName name="Pagina113i">'[1]Tabela 113'!$CA$171:$CQ$231</definedName>
    <definedName name="Pagina113p" localSheetId="58">#REF!</definedName>
    <definedName name="Pagina113p" localSheetId="61">#REF!</definedName>
    <definedName name="Pagina113p">'[1]Tabela 113'!$CV$171:$DL$231</definedName>
    <definedName name="Pagina71e72i" localSheetId="58">#REF!</definedName>
    <definedName name="Pagina71e72i" localSheetId="61">#REF!</definedName>
    <definedName name="Pagina71e72i">[5]Tabela71e72!$BB$96:$BS$154</definedName>
    <definedName name="Pagina71e72p" localSheetId="58">#REF!</definedName>
    <definedName name="Pagina71e72p" localSheetId="61">#REF!</definedName>
    <definedName name="Pagina71e72p">[5]Tabela71e72!$AA$96:$AR$154</definedName>
    <definedName name="Pagina76e77i" localSheetId="58">#REF!</definedName>
    <definedName name="Pagina76e77i" localSheetId="61">#REF!</definedName>
    <definedName name="Pagina76e77i">[5]Tabela76e77!$BA$263:$BR$324</definedName>
    <definedName name="Pagina76e77p" localSheetId="58">#REF!</definedName>
    <definedName name="Pagina76e77p" localSheetId="61">#REF!</definedName>
    <definedName name="Pagina76e77p">[5]Tabela76e77!$BA$194:$BR$259</definedName>
    <definedName name="PaginaT111_112i" localSheetId="58">#REF!</definedName>
    <definedName name="PaginaT111_112i" localSheetId="61">#REF!</definedName>
    <definedName name="PaginaT111_112i">'[1]Tabelas 111 e 112'!$CA$122:$CQ$188</definedName>
    <definedName name="PaginaT111_112p" localSheetId="58">#REF!</definedName>
    <definedName name="PaginaT111_112p" localSheetId="61">#REF!</definedName>
    <definedName name="PaginaT111_112p">'[1]Tabelas 111 e 112'!$BA$122:$BQ$188</definedName>
    <definedName name="PaginaT11i" localSheetId="58">#REF!</definedName>
    <definedName name="PaginaT11i" localSheetId="61">#REF!</definedName>
    <definedName name="PaginaT11i">[1]Tabela11!$AD$1:$AT$58</definedName>
    <definedName name="PaginaT11p" localSheetId="58">#REF!</definedName>
    <definedName name="PaginaT11p" localSheetId="61">#REF!</definedName>
    <definedName name="PaginaT11p">[1]Tabela11!#REF!</definedName>
    <definedName name="PaginaT12i" localSheetId="58">#REF!</definedName>
    <definedName name="PaginaT12i" localSheetId="61">#REF!</definedName>
    <definedName name="PaginaT12i">'[1]Tabela 12 caso a'!$BC$198:$BS$262</definedName>
    <definedName name="PaginaT12p" localSheetId="58">#REF!</definedName>
    <definedName name="PaginaT12p" localSheetId="61">#REF!</definedName>
    <definedName name="PaginaT12p">'[1]Tabela 12 caso a'!$AA$198:$AQ$262</definedName>
    <definedName name="PaginaT13casob" localSheetId="58">#REF!</definedName>
    <definedName name="PaginaT13casob" localSheetId="61">#REF!</definedName>
    <definedName name="PaginaT13casob">[1]Tabela11!#REF!</definedName>
    <definedName name="PaginaT13casob_i" localSheetId="58">#REF!</definedName>
    <definedName name="PaginaT13casob_i" localSheetId="61">#REF!</definedName>
    <definedName name="PaginaT13casob_i">'[1]Tabela 13 caso b'!$BC$198:$BS$262</definedName>
    <definedName name="PaginaT13casobi" localSheetId="58">#REF!</definedName>
    <definedName name="PaginaT13casobi" localSheetId="61">#REF!</definedName>
    <definedName name="PaginaT13casobi">[1]Tabela11!#REF!</definedName>
    <definedName name="PaginaT13i" localSheetId="58">#REF!</definedName>
    <definedName name="PaginaT13i" localSheetId="61">#REF!</definedName>
    <definedName name="PaginaT13i">'[1]Tabela 13 caso b:Tabelas 14 tep e %'!$BC$240:$BS$304</definedName>
    <definedName name="PaginaT13p" localSheetId="58">#REF!</definedName>
    <definedName name="PaginaT13p" localSheetId="61">#REF!</definedName>
    <definedName name="PaginaT13p">'[1]Tabela 13 caso b:Tabelas 14 tep e %'!$AA$240:$AQ$304</definedName>
    <definedName name="PaginaT14i" localSheetId="58">#REF!</definedName>
    <definedName name="PaginaT14i" localSheetId="61">#REF!</definedName>
    <definedName name="PaginaT14i">'[1]Tabelas 14 tep e %'!$AY$192:$BO$256</definedName>
    <definedName name="PaginaT14p" localSheetId="58">#REF!</definedName>
    <definedName name="PaginaT14p" localSheetId="61">#REF!</definedName>
    <definedName name="PaginaT14p">'[1]Tabelas 14 tep e %'!$AA$192:$AQ$256</definedName>
    <definedName name="PaginaT15i" localSheetId="58">#REF!</definedName>
    <definedName name="PaginaT15i" localSheetId="61">#REF!</definedName>
    <definedName name="PaginaT15i">'[1]Tabela 15'!$AX$200:$BN$269</definedName>
    <definedName name="PaginaT15p" localSheetId="58">#REF!</definedName>
    <definedName name="PaginaT15p" localSheetId="61">#REF!</definedName>
    <definedName name="PaginaT15p">'[1]Tabela 15'!$AA$200:$AQ$269</definedName>
    <definedName name="PaginaT16_17i" localSheetId="58">#REF!</definedName>
    <definedName name="PaginaT16_17i" localSheetId="61">#REF!</definedName>
    <definedName name="PaginaT16_17i">'[1]Tabelas 16 e 17'!$BW$202:$CM$266</definedName>
    <definedName name="PaginaT16_17p" localSheetId="58">#REF!</definedName>
    <definedName name="PaginaT16_17p" localSheetId="61">#REF!</definedName>
    <definedName name="PaginaT16_17p">'[1]Tabelas 16 e 17'!$BA$202:$BQ$266</definedName>
    <definedName name="PaginaT18i" localSheetId="58">#REF!</definedName>
    <definedName name="PaginaT18i" localSheetId="61">#REF!</definedName>
    <definedName name="PaginaT18i">'[1]Tabela 18'!$CK$182:$DB$243</definedName>
    <definedName name="PaginaT18p" localSheetId="58">#REF!</definedName>
    <definedName name="PaginaT18p" localSheetId="61">#REF!</definedName>
    <definedName name="PaginaT18p">'[1]Tabela 18'!$BP$182:$CG$243</definedName>
    <definedName name="PaginaT19_110i" localSheetId="58">#REF!</definedName>
    <definedName name="PaginaT19_110i" localSheetId="61">#REF!</definedName>
    <definedName name="PaginaT19_110i">'[1]Tabelas 19 e 110'!$CA$97:$CQ$162</definedName>
    <definedName name="PaginaT19_110p" localSheetId="58">#REF!</definedName>
    <definedName name="PaginaT19_110p" localSheetId="61">#REF!</definedName>
    <definedName name="PaginaT19_110p">'[1]Tabelas 19 e 110'!$BA$97:$BQ$162</definedName>
    <definedName name="PaginaT710e711i" localSheetId="58">#REF!</definedName>
    <definedName name="PaginaT710e711i" localSheetId="61">#REF!</definedName>
    <definedName name="PaginaT710e711i">[5]Tabela710e711!$AU$182:$BK$244</definedName>
    <definedName name="PaginaT710e711p" localSheetId="58">#REF!</definedName>
    <definedName name="PaginaT710e711p" localSheetId="61">#REF!</definedName>
    <definedName name="PaginaT710e711p">[5]Tabela710e711!$AA$182:$AQ$244</definedName>
    <definedName name="PaginaT712i" localSheetId="58">#REF!</definedName>
    <definedName name="PaginaT712i" localSheetId="61">#REF!</definedName>
    <definedName name="PaginaT712i">[5]Tabela712!$BC$128:$BT$193</definedName>
    <definedName name="PaginaT712p" localSheetId="58">#REF!</definedName>
    <definedName name="PaginaT712p" localSheetId="61">#REF!</definedName>
    <definedName name="PaginaT712p">[5]Tabela712!$AB$128:$AS$193</definedName>
    <definedName name="PaginaT71e72i" localSheetId="58">#REF!</definedName>
    <definedName name="PaginaT71e72i" localSheetId="61">#REF!</definedName>
    <definedName name="PaginaT71e72i">[5]Tabela71e72!$BB$96:$BS$154</definedName>
    <definedName name="PaginaT71e72p" localSheetId="58">#REF!</definedName>
    <definedName name="PaginaT71e72p" localSheetId="61">#REF!</definedName>
    <definedName name="PaginaT71e72p">[5]Tabela71e72!$BB$96:$BS$154</definedName>
    <definedName name="PaginaT73e74i" localSheetId="58">#REF!</definedName>
    <definedName name="PaginaT73e74i" localSheetId="61">#REF!</definedName>
    <definedName name="PaginaT73e74i">[5]Tabela73e74!$AA$279:$AQ$342</definedName>
    <definedName name="PaginaT73e74p" localSheetId="58">#REF!</definedName>
    <definedName name="PaginaT73e74p" localSheetId="61">#REF!</definedName>
    <definedName name="PaginaT73e74p">[5]Tabela73e74!$AA$211:$AR$275</definedName>
    <definedName name="PaginaT75i" localSheetId="58">#REF!</definedName>
    <definedName name="PaginaT75i" localSheetId="61">#REF!</definedName>
    <definedName name="PaginaT75i">[5]Tabela75!$BC$81:$BS$146</definedName>
    <definedName name="PaginaT75p" localSheetId="58">#REF!</definedName>
    <definedName name="PaginaT75p" localSheetId="61">#REF!</definedName>
    <definedName name="PaginaT75p">[5]Tabela75!$AA$81:$AQ$146</definedName>
    <definedName name="PaginaT78i" localSheetId="58">#REF!</definedName>
    <definedName name="PaginaT78i" localSheetId="61">#REF!</definedName>
    <definedName name="PaginaT78i">[5]Tabela78!$AY$246:$BP$314</definedName>
    <definedName name="PaginaT78p" localSheetId="58">#REF!</definedName>
    <definedName name="PaginaT78p" localSheetId="61">#REF!</definedName>
    <definedName name="PaginaT78p">[5]Tabela78!$AA$246:$AR$314</definedName>
    <definedName name="PaginaT79i" localSheetId="58">#REF!</definedName>
    <definedName name="PaginaT79i" localSheetId="61">#REF!</definedName>
    <definedName name="PaginaT79i">[5]Tabela79!$BX$204:$CO$265</definedName>
    <definedName name="PaginaT79p" localSheetId="58">#REF!</definedName>
    <definedName name="PaginaT79p" localSheetId="61">#REF!</definedName>
    <definedName name="PaginaT79p">[5]Tabela79!$BA$204:$BR$265</definedName>
    <definedName name="Pal_Workbook_GUID" hidden="1">"KEITT1IWK6U7DWRC275HS57H"</definedName>
    <definedName name="Per">#REF!</definedName>
    <definedName name="Periodo">#REF!</definedName>
    <definedName name="Período">#REF!</definedName>
    <definedName name="Plan2">#REF!</definedName>
    <definedName name="Ponteiro_A1">'A-1'!$A$1</definedName>
    <definedName name="Ponteiro_A2">'A-2'!$A$1</definedName>
    <definedName name="Ponteiro_A3">'A-3'!$A$1</definedName>
    <definedName name="Ponteiro_A4">'A-4'!$A$1</definedName>
    <definedName name="Ponteiro_A5">'A-5'!$A$1</definedName>
    <definedName name="PR">#REF!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J">#REF!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#REF!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ota..">'[4]Não Mexer'!$A$1:$A$4</definedName>
    <definedName name="RS">#REF!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AFGQE4T3" hidden="1">#REF!</definedName>
    <definedName name="Saldos_em_final_de_período">#REF!</definedName>
    <definedName name="SC">#REF!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ddfds" hidden="1">#REF!</definedName>
    <definedName name="sdfsdfsd" hidden="1">#REF!</definedName>
    <definedName name="sdfsdsd" hidden="1">#REF!</definedName>
    <definedName name="sdrvsdtv">[11]Índice!$AF$3</definedName>
    <definedName name="setembro2013">#REF!</definedName>
    <definedName name="SP">#REF!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PMAP500_03_07municipios">#REF!</definedName>
    <definedName name="sss">#REF!</definedName>
    <definedName name="STATUS1">'[4]Não Mexer'!$D$1:$D$3</definedName>
    <definedName name="Sup">NA()</definedName>
    <definedName name="Sup_1">NA()</definedName>
    <definedName name="Suprimento_de_Milho">#REF!</definedName>
    <definedName name="tab_leiloes" localSheetId="29">[7]Plan2!$A$142:$C$313</definedName>
    <definedName name="tab_leiloes">[7]Plan2!$A$142:$C$313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11a">[1]Tabela11!#REF!</definedName>
    <definedName name="TAB2">NA()</definedName>
    <definedName name="tabela1">#N/A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#REF!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tre">#REF!</definedName>
    <definedName name="UF">'[4]Não Mexer'!$C$1:$C$29</definedName>
    <definedName name="w">#REF!</definedName>
    <definedName name="x">'[2]Cons. veíc.'!#REF!</definedName>
    <definedName name="xx" localSheetId="29">'[3]Oil Consumption – Barrels'!#REF!</definedName>
    <definedName name="xx">'[3]Oil Consumption – Barrels'!#REF!</definedName>
    <definedName name="xxx">[2]Ajustes!#REF!</definedName>
    <definedName name="xxxx" hidden="1">#REF!</definedName>
    <definedName name="XXXXXX" hidden="1">#REF!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67" l="1"/>
  <c r="D2" i="167"/>
  <c r="H2" i="166" l="1"/>
  <c r="E2" i="165"/>
  <c r="E2" i="164"/>
  <c r="E2" i="162"/>
  <c r="E2" i="159"/>
  <c r="E2" i="158"/>
  <c r="E2" i="80"/>
  <c r="E2" i="69"/>
  <c r="E2" i="77"/>
  <c r="E2" i="154"/>
  <c r="E2" i="135"/>
  <c r="E2" i="78"/>
  <c r="E2" i="68"/>
  <c r="E2" i="79"/>
  <c r="E2" i="140"/>
  <c r="E2" i="46"/>
  <c r="E2" i="67"/>
  <c r="E2" i="84"/>
  <c r="E2" i="87"/>
  <c r="E2" i="43"/>
  <c r="E2" i="85"/>
  <c r="E2" i="41"/>
  <c r="E2" i="86"/>
  <c r="E2" i="157"/>
  <c r="G2" i="141"/>
  <c r="E2" i="35"/>
  <c r="E2" i="34"/>
  <c r="E2" i="33"/>
  <c r="E2" i="32"/>
  <c r="E2" i="31"/>
  <c r="E2" i="74"/>
  <c r="E2" i="73"/>
  <c r="E2" i="156"/>
  <c r="E2" i="29"/>
  <c r="E2" i="132"/>
  <c r="E2" i="27"/>
  <c r="E2" i="26"/>
  <c r="E2" i="23"/>
  <c r="E2" i="22"/>
  <c r="E2" i="21"/>
  <c r="E2" i="20"/>
  <c r="E2" i="98"/>
  <c r="E2" i="19"/>
  <c r="E2" i="133"/>
  <c r="E3" i="6"/>
  <c r="E2" i="18"/>
  <c r="E2" i="137"/>
  <c r="E2" i="14"/>
  <c r="E2" i="136"/>
  <c r="E3" i="12"/>
  <c r="E3" i="153"/>
  <c r="E3" i="11"/>
  <c r="E3" i="10"/>
  <c r="E3" i="130"/>
  <c r="E3" i="129"/>
  <c r="E3" i="128"/>
  <c r="E3" i="8"/>
  <c r="E3" i="7"/>
  <c r="E3" i="4"/>
  <c r="E3" i="24"/>
  <c r="E3" i="3"/>
  <c r="F5" i="166" l="1"/>
  <c r="C5" i="165"/>
  <c r="C5" i="164"/>
  <c r="C5" i="162"/>
  <c r="C4" i="159" l="1"/>
  <c r="C5" i="158"/>
  <c r="F9" i="158"/>
  <c r="F10" i="158"/>
  <c r="C5" i="35"/>
  <c r="C5" i="31"/>
  <c r="C5" i="80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10" i="6"/>
  <c r="H10" i="157"/>
  <c r="H11" i="157"/>
  <c r="H12" i="157"/>
  <c r="H13" i="157"/>
  <c r="H14" i="157"/>
  <c r="H15" i="157"/>
  <c r="H16" i="157"/>
  <c r="H17" i="157"/>
  <c r="H18" i="157"/>
  <c r="H19" i="157"/>
  <c r="H20" i="157"/>
  <c r="H21" i="157"/>
  <c r="H9" i="157"/>
  <c r="C5" i="69"/>
  <c r="C5" i="77"/>
  <c r="C5" i="154"/>
  <c r="E21" i="157" l="1"/>
  <c r="E20" i="157"/>
  <c r="C19" i="157"/>
  <c r="E18" i="157"/>
  <c r="C5" i="157"/>
  <c r="C5" i="46"/>
  <c r="C5" i="84"/>
  <c r="C5" i="87"/>
  <c r="C5" i="43"/>
  <c r="C5" i="85"/>
  <c r="C5" i="41"/>
  <c r="C19" i="41"/>
  <c r="C5" i="86"/>
  <c r="E5" i="141"/>
  <c r="C5" i="34"/>
  <c r="F20" i="33" l="1"/>
  <c r="C5" i="33"/>
  <c r="C5" i="32"/>
  <c r="C5" i="74"/>
  <c r="C5" i="73"/>
  <c r="C5" i="156"/>
  <c r="G21" i="43" l="1"/>
  <c r="G10" i="43"/>
  <c r="G11" i="43"/>
  <c r="G12" i="43"/>
  <c r="G13" i="43"/>
  <c r="G14" i="43"/>
  <c r="G15" i="43"/>
  <c r="G16" i="43"/>
  <c r="G17" i="43"/>
  <c r="G18" i="43"/>
  <c r="G19" i="43"/>
  <c r="G20" i="43"/>
  <c r="G9" i="43"/>
  <c r="C5" i="98" l="1"/>
  <c r="E21" i="10"/>
  <c r="F21" i="33"/>
  <c r="Z33" i="33" s="1"/>
  <c r="C6" i="153"/>
  <c r="G20" i="20"/>
  <c r="H20" i="20"/>
  <c r="F20" i="20"/>
  <c r="I20" i="20" s="1"/>
  <c r="X31" i="136"/>
  <c r="C15" i="68"/>
  <c r="AB34" i="33"/>
  <c r="AA34" i="33"/>
  <c r="C21" i="33"/>
  <c r="W33" i="33" s="1"/>
  <c r="D21" i="33"/>
  <c r="X33" i="33" s="1"/>
  <c r="E21" i="33"/>
  <c r="Y33" i="33" s="1"/>
  <c r="E117" i="14"/>
  <c r="F117" i="14"/>
  <c r="H19" i="41" l="1"/>
  <c r="F130" i="14"/>
  <c r="F131" i="14"/>
  <c r="F132" i="14"/>
  <c r="F133" i="14"/>
  <c r="F134" i="14"/>
  <c r="F135" i="14"/>
  <c r="F136" i="14"/>
  <c r="F137" i="14"/>
  <c r="F138" i="14"/>
  <c r="F139" i="14"/>
  <c r="F140" i="14"/>
  <c r="F129" i="14"/>
  <c r="E130" i="14"/>
  <c r="E131" i="14"/>
  <c r="E132" i="14"/>
  <c r="E133" i="14"/>
  <c r="E134" i="14"/>
  <c r="E135" i="14"/>
  <c r="E136" i="14"/>
  <c r="E137" i="14"/>
  <c r="E138" i="14"/>
  <c r="E139" i="14"/>
  <c r="E140" i="14"/>
  <c r="E129" i="14"/>
  <c r="Z32" i="136"/>
  <c r="G20" i="136"/>
  <c r="AB31" i="136" s="1"/>
  <c r="W31" i="136"/>
  <c r="V31" i="136"/>
  <c r="Y32" i="136"/>
  <c r="AA32" i="136"/>
  <c r="D12" i="87"/>
  <c r="D13" i="87"/>
  <c r="D14" i="87"/>
  <c r="D15" i="87"/>
  <c r="D16" i="87"/>
  <c r="D17" i="87"/>
  <c r="D18" i="87"/>
  <c r="D19" i="87"/>
  <c r="D20" i="87"/>
  <c r="D21" i="87"/>
  <c r="D22" i="87"/>
  <c r="D11" i="87"/>
  <c r="F19" i="41" l="1"/>
  <c r="G19" i="41"/>
  <c r="C5" i="19" l="1"/>
  <c r="E118" i="14"/>
  <c r="C5" i="135" l="1"/>
  <c r="C5" i="78"/>
  <c r="C5" i="68" l="1"/>
  <c r="C5" i="79"/>
  <c r="C5" i="140"/>
  <c r="C5" i="67"/>
  <c r="C5" i="29" l="1"/>
  <c r="C5" i="132" l="1"/>
  <c r="C5" i="27"/>
  <c r="C5" i="26" l="1"/>
  <c r="C5" i="23"/>
  <c r="C5" i="22" l="1"/>
  <c r="C5" i="21"/>
  <c r="C5" i="20"/>
  <c r="C5" i="133"/>
  <c r="C6" i="6"/>
  <c r="C5" i="18"/>
  <c r="C5" i="137"/>
  <c r="C5" i="14" l="1"/>
  <c r="E128" i="14"/>
  <c r="F128" i="14"/>
  <c r="F118" i="14"/>
  <c r="F119" i="14"/>
  <c r="F120" i="14"/>
  <c r="F121" i="14"/>
  <c r="F122" i="14"/>
  <c r="F123" i="14"/>
  <c r="F124" i="14"/>
  <c r="F125" i="14"/>
  <c r="F126" i="14"/>
  <c r="F127" i="14"/>
  <c r="E119" i="14"/>
  <c r="E120" i="14"/>
  <c r="E121" i="14"/>
  <c r="E122" i="14"/>
  <c r="E123" i="14"/>
  <c r="E124" i="14"/>
  <c r="E125" i="14"/>
  <c r="E126" i="14"/>
  <c r="E127" i="14"/>
  <c r="C6" i="12" l="1"/>
  <c r="C6" i="11"/>
  <c r="C5" i="136"/>
  <c r="C6" i="10"/>
  <c r="C6" i="130"/>
  <c r="C6" i="128"/>
  <c r="C6" i="8"/>
  <c r="C6" i="7"/>
  <c r="Z30" i="136"/>
  <c r="Y30" i="136"/>
  <c r="AA30" i="136" s="1"/>
  <c r="W29" i="136"/>
  <c r="V29" i="136"/>
  <c r="X29" i="136" s="1"/>
  <c r="G19" i="136"/>
  <c r="AB29" i="136" s="1"/>
  <c r="AA28" i="136"/>
  <c r="X27" i="136"/>
  <c r="AA26" i="136"/>
  <c r="X25" i="136"/>
  <c r="AA24" i="136"/>
  <c r="X23" i="136"/>
  <c r="AA22" i="136"/>
  <c r="X21" i="136"/>
  <c r="AA20" i="136"/>
  <c r="X19" i="136"/>
  <c r="AA18" i="136"/>
  <c r="X17" i="136"/>
  <c r="AA16" i="136"/>
  <c r="X15" i="136"/>
  <c r="AA14" i="136"/>
  <c r="X13" i="136"/>
  <c r="AA12" i="136"/>
  <c r="X11" i="136"/>
  <c r="AA10" i="136"/>
  <c r="X9" i="136"/>
  <c r="E12" i="135" l="1"/>
  <c r="E11" i="135"/>
  <c r="E10" i="135"/>
  <c r="E9" i="135"/>
  <c r="F19" i="20"/>
  <c r="I19" i="20" s="1"/>
  <c r="F18" i="20"/>
  <c r="G18" i="20" s="1"/>
  <c r="H17" i="20"/>
  <c r="F17" i="20"/>
  <c r="I17" i="20" s="1"/>
  <c r="F16" i="20"/>
  <c r="I16" i="20" s="1"/>
  <c r="F15" i="20"/>
  <c r="G15" i="20" s="1"/>
  <c r="H14" i="20"/>
  <c r="F14" i="20"/>
  <c r="I14" i="20" s="1"/>
  <c r="F13" i="20"/>
  <c r="I13" i="20" s="1"/>
  <c r="F12" i="20"/>
  <c r="G12" i="20" s="1"/>
  <c r="H11" i="20"/>
  <c r="F11" i="20"/>
  <c r="I11" i="20" s="1"/>
  <c r="F10" i="20"/>
  <c r="I10" i="20" s="1"/>
  <c r="F9" i="20"/>
  <c r="G9" i="20" s="1"/>
  <c r="H18" i="20" l="1"/>
  <c r="H9" i="20"/>
  <c r="H12" i="20"/>
  <c r="H15" i="20"/>
  <c r="I9" i="20"/>
  <c r="G11" i="20"/>
  <c r="I12" i="20"/>
  <c r="G14" i="20"/>
  <c r="I15" i="20"/>
  <c r="G17" i="20"/>
  <c r="I18" i="20"/>
  <c r="G10" i="20"/>
  <c r="G13" i="20"/>
  <c r="G16" i="20"/>
  <c r="G19" i="20"/>
  <c r="H10" i="20"/>
  <c r="H19" i="20"/>
  <c r="H13" i="20"/>
  <c r="H16" i="20"/>
  <c r="C14" i="86" l="1"/>
  <c r="D11" i="86" s="1"/>
  <c r="AB32" i="33"/>
  <c r="AA32" i="33"/>
  <c r="Z31" i="33"/>
  <c r="E20" i="33"/>
  <c r="Y31" i="33" s="1"/>
  <c r="D20" i="33"/>
  <c r="X31" i="33" s="1"/>
  <c r="C20" i="33"/>
  <c r="W31" i="33" s="1"/>
  <c r="F19" i="33"/>
  <c r="D9" i="86" l="1"/>
  <c r="D12" i="86"/>
  <c r="D10" i="86"/>
  <c r="D13" i="86"/>
  <c r="C6" i="129"/>
  <c r="D14" i="86" l="1"/>
  <c r="C14" i="85"/>
  <c r="F18" i="41" l="1"/>
  <c r="H18" i="41"/>
  <c r="G18" i="41"/>
  <c r="E20" i="43"/>
  <c r="H17" i="41" l="1"/>
  <c r="G17" i="41"/>
  <c r="F17" i="41"/>
  <c r="Z29" i="33" l="1"/>
  <c r="F11" i="33"/>
  <c r="F12" i="33"/>
  <c r="F13" i="33"/>
  <c r="F14" i="33"/>
  <c r="F15" i="33"/>
  <c r="F16" i="33"/>
  <c r="F17" i="33"/>
  <c r="F18" i="33"/>
  <c r="F10" i="33"/>
  <c r="H19" i="33"/>
  <c r="AB30" i="33" s="1"/>
  <c r="G19" i="33"/>
  <c r="AA30" i="33" s="1"/>
  <c r="C19" i="33"/>
  <c r="W29" i="33" s="1"/>
  <c r="D19" i="33"/>
  <c r="X29" i="33" s="1"/>
  <c r="E19" i="33"/>
  <c r="Y29" i="33" s="1"/>
  <c r="AA28" i="33"/>
  <c r="H16" i="41" l="1"/>
  <c r="G16" i="41"/>
  <c r="F16" i="41"/>
  <c r="H15" i="41"/>
  <c r="G15" i="41"/>
  <c r="F15" i="41"/>
  <c r="H14" i="41"/>
  <c r="G14" i="41"/>
  <c r="F14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9" i="41"/>
  <c r="G9" i="41"/>
  <c r="F9" i="41"/>
  <c r="F9" i="33" l="1"/>
  <c r="AB28" i="33" l="1"/>
  <c r="C18" i="33"/>
  <c r="W27" i="33" s="1"/>
  <c r="D18" i="33"/>
  <c r="X27" i="33" s="1"/>
  <c r="E18" i="33"/>
  <c r="Y27" i="33" s="1"/>
  <c r="D9" i="33" l="1"/>
  <c r="X9" i="33" s="1"/>
  <c r="E9" i="33"/>
  <c r="Y9" i="33" s="1"/>
  <c r="D10" i="33"/>
  <c r="X11" i="33" s="1"/>
  <c r="E10" i="33"/>
  <c r="Y11" i="33" s="1"/>
  <c r="D11" i="33"/>
  <c r="X13" i="33" s="1"/>
  <c r="E11" i="33"/>
  <c r="Y13" i="33" s="1"/>
  <c r="D12" i="33"/>
  <c r="X15" i="33" s="1"/>
  <c r="E12" i="33"/>
  <c r="Y15" i="33" s="1"/>
  <c r="D13" i="33"/>
  <c r="X17" i="33" s="1"/>
  <c r="E13" i="33"/>
  <c r="Y17" i="33" s="1"/>
  <c r="D14" i="33"/>
  <c r="X19" i="33" s="1"/>
  <c r="E14" i="33"/>
  <c r="Y19" i="33" s="1"/>
  <c r="D15" i="33"/>
  <c r="X21" i="33" s="1"/>
  <c r="E15" i="33"/>
  <c r="Y21" i="33" s="1"/>
  <c r="D16" i="33"/>
  <c r="X23" i="33" s="1"/>
  <c r="E16" i="33"/>
  <c r="Y23" i="33" s="1"/>
  <c r="D17" i="33"/>
  <c r="X25" i="33" s="1"/>
  <c r="E17" i="33"/>
  <c r="Y25" i="33" s="1"/>
  <c r="C10" i="33"/>
  <c r="W11" i="33" s="1"/>
  <c r="C11" i="33"/>
  <c r="W13" i="33" s="1"/>
  <c r="C12" i="33"/>
  <c r="W15" i="33" s="1"/>
  <c r="C13" i="33"/>
  <c r="W17" i="33" s="1"/>
  <c r="C14" i="33"/>
  <c r="W19" i="33" s="1"/>
  <c r="C15" i="33"/>
  <c r="W21" i="33" s="1"/>
  <c r="C16" i="33"/>
  <c r="W23" i="33" s="1"/>
  <c r="C17" i="33"/>
  <c r="W25" i="33" s="1"/>
  <c r="C9" i="33"/>
  <c r="W9" i="33" s="1"/>
  <c r="F12" i="78" l="1"/>
  <c r="F11" i="78"/>
  <c r="F10" i="78"/>
  <c r="F9" i="78"/>
  <c r="C6" i="4" l="1"/>
  <c r="C6" i="24"/>
  <c r="C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7" authorId="0" shapeId="0" xr:uid="{4C11349E-EEAE-47AE-AA6B-658C95FE9E73}">
      <text>
        <r>
          <rPr>
            <sz val="9"/>
            <color indexed="81"/>
            <rFont val="Segoe UI"/>
            <family val="2"/>
          </rPr>
          <t>Somente p/ 2022 e 2023</t>
        </r>
      </text>
    </comment>
    <comment ref="F7" authorId="0" shapeId="0" xr:uid="{FCDE7E73-3C1E-4C59-B506-B68F8ACA1003}">
      <text>
        <r>
          <rPr>
            <sz val="9"/>
            <color indexed="81"/>
            <rFont val="Segoe UI"/>
            <family val="2"/>
          </rPr>
          <t>Somente p/ 2022 e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6" authorId="0" shapeId="0" xr:uid="{5951019A-953C-4B40-9EFC-80EBBF81CF3D}">
      <text>
        <r>
          <rPr>
            <sz val="9"/>
            <color indexed="81"/>
            <rFont val="Segoe UI"/>
            <family val="2"/>
          </rPr>
          <t>=MÉDIA(CCEE_2024.xlsx!Tabela1[GERACAO_BIOMASSA])</t>
        </r>
      </text>
    </comment>
  </commentList>
</comments>
</file>

<file path=xl/sharedStrings.xml><?xml version="1.0" encoding="utf-8"?>
<sst xmlns="http://schemas.openxmlformats.org/spreadsheetml/2006/main" count="939" uniqueCount="456">
  <si>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</si>
  <si>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</si>
  <si>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</si>
  <si>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</si>
  <si>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</si>
  <si>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</si>
  <si>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</si>
  <si>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</si>
  <si>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</si>
  <si>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</si>
  <si>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(%)</t>
  </si>
  <si>
    <t>14/15</t>
  </si>
  <si>
    <t>Brasil</t>
  </si>
  <si>
    <t>Kg ATR / tc</t>
  </si>
  <si>
    <t>08/09</t>
  </si>
  <si>
    <t>09/10</t>
  </si>
  <si>
    <t>10/11</t>
  </si>
  <si>
    <t>11/12</t>
  </si>
  <si>
    <t>12/13</t>
  </si>
  <si>
    <t>13/14</t>
  </si>
  <si>
    <t>03/04</t>
  </si>
  <si>
    <t>04/05</t>
  </si>
  <si>
    <t>05/06</t>
  </si>
  <si>
    <t>06/07</t>
  </si>
  <si>
    <t>07/08</t>
  </si>
  <si>
    <t>Mato Grosso</t>
  </si>
  <si>
    <t>Mato Grosso do Sul</t>
  </si>
  <si>
    <t>Goiás</t>
  </si>
  <si>
    <t>Paraná</t>
  </si>
  <si>
    <t>São Paulo</t>
  </si>
  <si>
    <t xml:space="preserve">Total </t>
  </si>
  <si>
    <t>Total</t>
  </si>
  <si>
    <t xml:space="preserve"> </t>
  </si>
  <si>
    <t>Anidro</t>
  </si>
  <si>
    <t>Hidratado</t>
  </si>
  <si>
    <t>(cents/lb)</t>
  </si>
  <si>
    <t>(% ATR)</t>
  </si>
  <si>
    <t>Licenciamento</t>
  </si>
  <si>
    <t>lim. Sup.</t>
  </si>
  <si>
    <t>lim. Inf.</t>
  </si>
  <si>
    <t>jan</t>
  </si>
  <si>
    <t>mar</t>
  </si>
  <si>
    <t>jun</t>
  </si>
  <si>
    <t>jul</t>
  </si>
  <si>
    <t>nov</t>
  </si>
  <si>
    <t>Gasolina A</t>
  </si>
  <si>
    <t>PE</t>
  </si>
  <si>
    <t>TO</t>
  </si>
  <si>
    <t>MG</t>
  </si>
  <si>
    <t>MA</t>
  </si>
  <si>
    <t>SP</t>
  </si>
  <si>
    <t>BA</t>
  </si>
  <si>
    <t>PR</t>
  </si>
  <si>
    <t>AP</t>
  </si>
  <si>
    <t>RN</t>
  </si>
  <si>
    <t>PA</t>
  </si>
  <si>
    <t>MS</t>
  </si>
  <si>
    <t>DF</t>
  </si>
  <si>
    <t>PI</t>
  </si>
  <si>
    <t>PB</t>
  </si>
  <si>
    <t>CE</t>
  </si>
  <si>
    <t>AC</t>
  </si>
  <si>
    <t>AL</t>
  </si>
  <si>
    <t>GO</t>
  </si>
  <si>
    <t>ES</t>
  </si>
  <si>
    <t>RO</t>
  </si>
  <si>
    <t>AM</t>
  </si>
  <si>
    <t>RR</t>
  </si>
  <si>
    <t>SE</t>
  </si>
  <si>
    <t>RS</t>
  </si>
  <si>
    <t>SC</t>
  </si>
  <si>
    <t>RJ</t>
  </si>
  <si>
    <t>MT</t>
  </si>
  <si>
    <t>PROINFA</t>
  </si>
  <si>
    <t>(Mtc)</t>
  </si>
  <si>
    <t>Cana</t>
  </si>
  <si>
    <t>Demais</t>
  </si>
  <si>
    <t>Produto</t>
  </si>
  <si>
    <t>Período</t>
  </si>
  <si>
    <t>Região</t>
  </si>
  <si>
    <t>Biodiesel B-100 (R$/litro)</t>
  </si>
  <si>
    <t>Produção de diesel</t>
  </si>
  <si>
    <t>Importação Líquida de diesel</t>
  </si>
  <si>
    <t>Produção de biodiesel</t>
  </si>
  <si>
    <t>Insumo</t>
  </si>
  <si>
    <t>%</t>
  </si>
  <si>
    <t>Matérias-primas</t>
  </si>
  <si>
    <t>Biodiesel</t>
  </si>
  <si>
    <t>(1.000 ton)</t>
  </si>
  <si>
    <r>
      <t>(MtCO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)</t>
    </r>
  </si>
  <si>
    <r>
      <t>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</si>
  <si>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(quant.)</t>
  </si>
  <si>
    <r>
      <t>(gCO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/MJ)</t>
    </r>
  </si>
  <si>
    <t>Min</t>
  </si>
  <si>
    <t>Range</t>
  </si>
  <si>
    <t>NEEA</t>
  </si>
  <si>
    <r>
      <t>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/MJ</t>
    </r>
  </si>
  <si>
    <t>(Quant. de CBIO)</t>
  </si>
  <si>
    <t>(R$/CBIO)</t>
  </si>
  <si>
    <t>(Mha)</t>
  </si>
  <si>
    <t>(Mt)</t>
  </si>
  <si>
    <t>(TCH)</t>
  </si>
  <si>
    <t>SAF</t>
  </si>
  <si>
    <t>DDGS</t>
  </si>
  <si>
    <t>Planting area</t>
  </si>
  <si>
    <t>Harvested area</t>
  </si>
  <si>
    <t>Productivity</t>
  </si>
  <si>
    <t>Renovation</t>
  </si>
  <si>
    <t>Expansion</t>
  </si>
  <si>
    <t>Desired profile</t>
  </si>
  <si>
    <t>% of sugarcane plant</t>
  </si>
  <si>
    <t>Brazil</t>
  </si>
  <si>
    <t>Center South</t>
  </si>
  <si>
    <t>North-Northeast</t>
  </si>
  <si>
    <t>Mechanized harvesting (Brazil)</t>
  </si>
  <si>
    <t>Mechanized harvesting (Center South)</t>
  </si>
  <si>
    <t>Mechanized plantation (Center South)</t>
  </si>
  <si>
    <t>TRS yield (Brazil)</t>
  </si>
  <si>
    <t>TRS</t>
  </si>
  <si>
    <t>Processed sugarcane</t>
  </si>
  <si>
    <t>1st harvest</t>
  </si>
  <si>
    <t>2nd harvest</t>
  </si>
  <si>
    <t>3rd harvest</t>
  </si>
  <si>
    <t>Total production (left axis)</t>
  </si>
  <si>
    <t>Year</t>
  </si>
  <si>
    <t>Net exports</t>
  </si>
  <si>
    <t>Domestic consumption (others)</t>
  </si>
  <si>
    <t>Domestic consumption (ethanol)</t>
  </si>
  <si>
    <t>Anhydrous</t>
  </si>
  <si>
    <t>Hydrous</t>
  </si>
  <si>
    <t>Corn anhydrous ethanol</t>
  </si>
  <si>
    <t>Sugarcane anhydrous ethanol</t>
  </si>
  <si>
    <t>Corn hydrous ethanol</t>
  </si>
  <si>
    <t>Sugarcane hydrous ethanol</t>
  </si>
  <si>
    <t>Corn ethanol</t>
  </si>
  <si>
    <t>Total ethanol</t>
  </si>
  <si>
    <t>Sugarcane ethanol</t>
  </si>
  <si>
    <t>% Corn ethanol/ Total production</t>
  </si>
  <si>
    <t>Anhydrous 2022</t>
  </si>
  <si>
    <t>Hydrous 2022</t>
  </si>
  <si>
    <t>Anhydrous 2023</t>
  </si>
  <si>
    <t>Anhydrous 2024</t>
  </si>
  <si>
    <t>Hydrous 2023</t>
  </si>
  <si>
    <t>Hydrous 2024</t>
  </si>
  <si>
    <t>Average ethanol</t>
  </si>
  <si>
    <t>Production</t>
  </si>
  <si>
    <t>Exports</t>
  </si>
  <si>
    <t>Domestic consumption + stock change</t>
  </si>
  <si>
    <t xml:space="preserve"> VHP Sugar</t>
  </si>
  <si>
    <t>Crystal sugar</t>
  </si>
  <si>
    <t>Average VHP sugar</t>
  </si>
  <si>
    <t>Average crystal sugar</t>
  </si>
  <si>
    <t xml:space="preserve"> VHP sugar (Contract no.11)</t>
  </si>
  <si>
    <t>Hydrous ethanol</t>
  </si>
  <si>
    <t>Hydrous ethanol (w/ CBIO)</t>
  </si>
  <si>
    <t>Sugar mix (%)</t>
  </si>
  <si>
    <t>Sugar</t>
  </si>
  <si>
    <t>Anhydrous ethanol</t>
  </si>
  <si>
    <t>Agriculture</t>
  </si>
  <si>
    <t>Cogeneration</t>
  </si>
  <si>
    <t>Type A gasoline</t>
  </si>
  <si>
    <t>Gasoline type C</t>
  </si>
  <si>
    <t>Demand</t>
  </si>
  <si>
    <t>Net imports</t>
  </si>
  <si>
    <t>Consumer</t>
  </si>
  <si>
    <t>Distributer</t>
  </si>
  <si>
    <t>Plant/SP</t>
  </si>
  <si>
    <t>EP/GP</t>
  </si>
  <si>
    <t>EP</t>
  </si>
  <si>
    <t>GP</t>
  </si>
  <si>
    <t>Differenciation 2024</t>
  </si>
  <si>
    <t>Installed (Sugarcane)</t>
  </si>
  <si>
    <t>Deactivated (Sugarcane)</t>
  </si>
  <si>
    <t>Reactivated (Sugarcane)</t>
  </si>
  <si>
    <t>Installed (Corn)</t>
  </si>
  <si>
    <t>Nominal capacity</t>
  </si>
  <si>
    <t>Ethanol production</t>
  </si>
  <si>
    <t>Surplus capacity</t>
  </si>
  <si>
    <t>Center-West</t>
  </si>
  <si>
    <t>Northeast</t>
  </si>
  <si>
    <t xml:space="preserve">North </t>
  </si>
  <si>
    <t>Southeast</t>
  </si>
  <si>
    <t xml:space="preserve">South </t>
  </si>
  <si>
    <t>Hydropower
(&gt;30 MW)</t>
  </si>
  <si>
    <t>SHP plants</t>
  </si>
  <si>
    <t>Thermal</t>
  </si>
  <si>
    <t>Wind</t>
  </si>
  <si>
    <t>Solar photovoltaic</t>
  </si>
  <si>
    <t>Biomass thermal</t>
  </si>
  <si>
    <t>Self-consumption</t>
  </si>
  <si>
    <t>Reserve energy auctions</t>
  </si>
  <si>
    <t>New energy auctions</t>
  </si>
  <si>
    <t>Alternative sources auctions</t>
  </si>
  <si>
    <t>Injected energy</t>
  </si>
  <si>
    <t xml:space="preserve"> PLD SE/CW</t>
  </si>
  <si>
    <t>Sugar-energy thermal plants</t>
  </si>
  <si>
    <t>Injected sugarcane</t>
  </si>
  <si>
    <t>Sugarcane</t>
  </si>
  <si>
    <t>Other injected feedstock</t>
  </si>
  <si>
    <t>Other feedstock</t>
  </si>
  <si>
    <t>Auction diesel price</t>
  </si>
  <si>
    <t>w/ SBS</t>
  </si>
  <si>
    <t>without SBS</t>
  </si>
  <si>
    <t>Consumption</t>
  </si>
  <si>
    <t>Center-West region</t>
  </si>
  <si>
    <t>Northeast region</t>
  </si>
  <si>
    <t>North region</t>
  </si>
  <si>
    <t>Southeast region</t>
  </si>
  <si>
    <t>South region</t>
  </si>
  <si>
    <t>Diesel production</t>
  </si>
  <si>
    <t>Diesel net imports</t>
  </si>
  <si>
    <t>Biodiesel production</t>
  </si>
  <si>
    <t>Fatty materials</t>
  </si>
  <si>
    <t>Other</t>
  </si>
  <si>
    <t>Soybean oil</t>
  </si>
  <si>
    <t>Palm oil/Dendê</t>
  </si>
  <si>
    <t>Bovine tallow</t>
  </si>
  <si>
    <t>Total domestic consumption</t>
  </si>
  <si>
    <t>Use for biodiesel production</t>
  </si>
  <si>
    <t>Other domestic consuption</t>
  </si>
  <si>
    <t>Glicerin</t>
  </si>
  <si>
    <t>Glycerol</t>
  </si>
  <si>
    <t>Glicerin - income</t>
  </si>
  <si>
    <t>Glycerol income</t>
  </si>
  <si>
    <t>Imports</t>
  </si>
  <si>
    <t>Expenditure</t>
  </si>
  <si>
    <t>Bioelectricity</t>
  </si>
  <si>
    <t>Corn</t>
  </si>
  <si>
    <t>Fatty feedstock</t>
  </si>
  <si>
    <t>Residues</t>
  </si>
  <si>
    <t>Oilseeds</t>
  </si>
  <si>
    <t>Requested in  2022</t>
  </si>
  <si>
    <t>Requested in   2023</t>
  </si>
  <si>
    <t>Requested in  2024</t>
  </si>
  <si>
    <t>Requested in  2025</t>
  </si>
  <si>
    <t>Approved certificates - 2025</t>
  </si>
  <si>
    <t>Certificate</t>
  </si>
  <si>
    <t>Eligible volume</t>
  </si>
  <si>
    <t>Sugarcane 1G ethanol</t>
  </si>
  <si>
    <t>Corn 1G ethanol (full)</t>
  </si>
  <si>
    <t>Sugarcane/corn 1G ethanol (flex)</t>
  </si>
  <si>
    <t>Biomethane</t>
  </si>
  <si>
    <t>Biometahne</t>
  </si>
  <si>
    <t>Fossiel fuel substitute CI</t>
  </si>
  <si>
    <t>Biofuel CI</t>
  </si>
  <si>
    <t>Anhydorus ethanol</t>
  </si>
  <si>
    <t>Total produced volume</t>
  </si>
  <si>
    <t>Non-eligible volume</t>
  </si>
  <si>
    <t>Participation percentage</t>
  </si>
  <si>
    <t xml:space="preserve">Projected IC </t>
  </si>
  <si>
    <t>Lower limit</t>
  </si>
  <si>
    <t>Upper limit</t>
  </si>
  <si>
    <t>Anterior target</t>
  </si>
  <si>
    <t>Actual target</t>
  </si>
  <si>
    <t>Retirement</t>
  </si>
  <si>
    <t>2024 target</t>
  </si>
  <si>
    <t>Generator</t>
  </si>
  <si>
    <t>Obligated party</t>
  </si>
  <si>
    <t>Non-obligated party</t>
  </si>
  <si>
    <t>Trading volume</t>
  </si>
  <si>
    <t>CBIO average price</t>
  </si>
  <si>
    <t>Lignocellulosic ethanol</t>
  </si>
  <si>
    <t>Current production</t>
  </si>
  <si>
    <t>Restoration</t>
  </si>
  <si>
    <t>2035 (additional)</t>
  </si>
  <si>
    <t>Corn oil</t>
  </si>
  <si>
    <t>Soybean meal</t>
  </si>
  <si>
    <t>Planted land (Mha)</t>
  </si>
  <si>
    <t>Grain production (Mt)</t>
  </si>
  <si>
    <t>Native vegetation</t>
  </si>
  <si>
    <t>Degraded land</t>
  </si>
  <si>
    <t>Crops and planted forests</t>
  </si>
  <si>
    <t>Energy crops</t>
  </si>
  <si>
    <t>Non-degraded pastures</t>
  </si>
  <si>
    <t>Degraded pastureland suitable for cropping</t>
  </si>
  <si>
    <t>Conversion of degraded pasture into energy crops</t>
  </si>
  <si>
    <t>Cities, macro-logistics, energy infrastructure, mining, and others</t>
  </si>
  <si>
    <t>Variation range 2020-2024</t>
  </si>
  <si>
    <t>feb</t>
  </si>
  <si>
    <t>apr</t>
  </si>
  <si>
    <t>may</t>
  </si>
  <si>
    <t>sep</t>
  </si>
  <si>
    <t>oct</t>
  </si>
  <si>
    <t>dec</t>
  </si>
  <si>
    <t xml:space="preserve">Sugarcane hydrous ethanol </t>
  </si>
  <si>
    <t>aug</t>
  </si>
  <si>
    <t>Jan</t>
  </si>
  <si>
    <t>Dec</t>
  </si>
  <si>
    <t>Feb</t>
  </si>
  <si>
    <t>Biodiesel price - free Market negociation</t>
  </si>
  <si>
    <t>Mar</t>
  </si>
  <si>
    <t>Apr</t>
  </si>
  <si>
    <t>Jun</t>
  </si>
  <si>
    <t>Jul</t>
  </si>
  <si>
    <t>Aug</t>
  </si>
  <si>
    <t>Diesel price at refinery (withOct ICMS)</t>
  </si>
  <si>
    <t>Oct</t>
  </si>
  <si>
    <t>Nov</t>
  </si>
  <si>
    <t>May</t>
  </si>
  <si>
    <t>Sep</t>
  </si>
  <si>
    <t>Second harvest</t>
  </si>
  <si>
    <t>Chart 1 - Harvested and sugarcane planting area in the sugar-energy sector (Brazil)</t>
  </si>
  <si>
    <t>Chart 2 - Share of plant sugarcane in the total harvested area and productivity (Brazil)</t>
  </si>
  <si>
    <t>Chart 3 - Average age of sugarcane field (Brazil and regions)</t>
  </si>
  <si>
    <t>Chart 4 - Mechanized Harvesting and Planting vs. Sugarcane Yield</t>
  </si>
  <si>
    <t>Chart 5 - Annual history of sugarcane processing and TRS</t>
  </si>
  <si>
    <t>Chart 6 - Evolution of corn production and distribution by harvest</t>
  </si>
  <si>
    <t>Chart 7 - Evolution of corn usage in the country</t>
  </si>
  <si>
    <t>Chart 8 - Monthly corn processing for ethanol production, by State</t>
  </si>
  <si>
    <t>Chart 9 - Brazilian corn ethanol production</t>
  </si>
  <si>
    <t>Chart 10 - Total Brazilian ethanol production (from sugarcane and corn)</t>
  </si>
  <si>
    <t>Chart 11 - Monthly production sugarcane and corn ethanol</t>
  </si>
  <si>
    <t>Chart 12 - Monthly evolution of physical ethanol stock</t>
  </si>
  <si>
    <t>Chart 13 - Brazilian sugar production and exports</t>
  </si>
  <si>
    <t>Chart 14 - International prices of VHP and refined sugar</t>
  </si>
  <si>
    <t>Chart 15 - Mix and prices of sugar and hydrous ethanol (w/CBIO)</t>
  </si>
  <si>
    <t>Chart 16 – Production mix (sugar x ethanol)</t>
  </si>
  <si>
    <t>Chart 17 - Value of public financing for the ethanol and sugar sector</t>
  </si>
  <si>
    <t>Chart 18 – Light vehicle registrations</t>
  </si>
  <si>
    <t>Chart 19 – Motorcycle registrations</t>
  </si>
  <si>
    <t xml:space="preserve">Chart 20 - Otto cycle demand – Range of variation of the last 5 years vs. 2024 </t>
  </si>
  <si>
    <t>Chart 21 - Otto cycle demand and share of different fuels</t>
  </si>
  <si>
    <t>Chart 23 - Production, demand and net imports of gasoline A</t>
  </si>
  <si>
    <t>Chart 24 – Hydrous ethanol prices</t>
  </si>
  <si>
    <t>Chart 25 - Price ratio between hydrous ethanol and gasoline type C (EP/GP)</t>
  </si>
  <si>
    <t>Chart 26 - EP, GP and monthly EP/GP ratio in 2024</t>
  </si>
  <si>
    <t>Chart 27 - Tax Differentiation - ICMS "ad rem" (*) (gasoline type C vs. hydrous ethanol) 2024</t>
  </si>
  <si>
    <t>Chart 28 - Flow of sugarcane and corn ethanol plants in Brazil</t>
  </si>
  <si>
    <t>Chart 29 - Production, excess and nominal ethanol capacity in 2024</t>
  </si>
  <si>
    <t>Chart 30 - Evolution of the installed ethanol production capacity in Brazil</t>
  </si>
  <si>
    <t>Chart 31 - Brazilian ethanol tanking capacity by region in 2024</t>
  </si>
  <si>
    <t>Chart 32 – Share of sugarcane biomass in electricity generation</t>
  </si>
  <si>
    <t>Chart 33 – Self-consumption and exported energy by sugarcane biomass plants</t>
  </si>
  <si>
    <t>Chart 34 – History of energy exported to SIN and processed sugarcane</t>
  </si>
  <si>
    <t>Chart 35 – Sugarcane biomass thermal generation vs. PLD</t>
  </si>
  <si>
    <t>Chart 36 – Share of other biomasses vs. Sugarcane</t>
  </si>
  <si>
    <t>Chart 37 – Average prices – biodiesel and diesel excluding ICMS</t>
  </si>
  <si>
    <t>Chart 38 – Authorized nominal capacity and biodiesel consumption in 2023</t>
  </si>
  <si>
    <t>Chart 39 – Regional biodiesel production in 2023</t>
  </si>
  <si>
    <t>Chart 40 – Supply of diesel type A and biodiesel production</t>
  </si>
  <si>
    <t>Chart 41 – Share of raw materials for biodiesel production in 2023</t>
  </si>
  <si>
    <t>Chart 42 – Soybean oil market</t>
  </si>
  <si>
    <t>Chart 43 – Glycerin and glycerol exports</t>
  </si>
  <si>
    <t>Chart 44 – Methanol imports for biodiesel</t>
  </si>
  <si>
    <t>Chart 45 – Brazilian ethanol exports and imports – 2013 to 2024</t>
  </si>
  <si>
    <t xml:space="preserve">Chart 46 – Emissions mitigated with bioenergy in 2024 </t>
  </si>
  <si>
    <t>Chart 47 – Emissions mitigated with bioenergy in the last 5 years</t>
  </si>
  <si>
    <t>Chart 48 – Valid biofuels production certifications</t>
  </si>
  <si>
    <t>Chart 49 – Certifications by production route and percentage of volume eligible by route</t>
  </si>
  <si>
    <t>Chart 50 – Energy-environmental efficiency rating of certified units</t>
  </si>
  <si>
    <t>Chart 51 - Carbon intensity of biofuel and its fossil substitute, and NEEA</t>
  </si>
  <si>
    <t>Chart 52 - Volume produced, eligible and not eligible volume by route in 2024</t>
  </si>
  <si>
    <t>Chart 53 - Mandatory GHG emission reduction targets and projected IC</t>
  </si>
  <si>
    <t>Chart 54 – Stock vs. Retirement of CBIOs 2024</t>
  </si>
  <si>
    <t>Chart 55 – Traded quantities and average prices of CBIO</t>
  </si>
  <si>
    <t>Chart 57 - Supply of other biofuels for the ten-year period</t>
  </si>
  <si>
    <t>Chart 58 - Meeting the additional volume of biofuels in 2035 by land-sparing technique</t>
  </si>
  <si>
    <t xml:space="preserve">Chart 59 - Potential used vs. total technical potential estimated by land-sparing technique </t>
  </si>
  <si>
    <t>Chart 60 - Additional production of co-products</t>
  </si>
  <si>
    <t>Harvest</t>
  </si>
  <si>
    <t>Source: (FECOMBUSTÍVEIS, 2024a) e (CONFAZ/MF, 2024a, 2024b)</t>
  </si>
  <si>
    <t>Source: EPE a partir de(ANP, 2025d; ME, 2025)</t>
  </si>
  <si>
    <t>Years</t>
  </si>
  <si>
    <t>Sugarcane thYearl</t>
  </si>
  <si>
    <t>(Million tons)</t>
  </si>
  <si>
    <t>Chart 22 - Annual Demand for Hydrous ethanol and Gasoline C</t>
  </si>
  <si>
    <t xml:space="preserve">Chart 56 - ethanol production for the ten-year period </t>
  </si>
  <si>
    <t>ethanol</t>
  </si>
  <si>
    <t>ethanol 1G2G (integrated plant)</t>
  </si>
  <si>
    <t>Month</t>
  </si>
  <si>
    <t>Month/Year</t>
  </si>
  <si>
    <t>State</t>
  </si>
  <si>
    <t>Regions</t>
  </si>
  <si>
    <t>(billion liters)</t>
  </si>
  <si>
    <t>Source: EPE based on (CONAB, 2025a, 2025b)</t>
  </si>
  <si>
    <t xml:space="preserve">Source: EPE based on (CONAB, 2025a, 2025c) </t>
  </si>
  <si>
    <t>Source: EPE based on (CONAB, 2024, 2025c)</t>
  </si>
  <si>
    <t>Source: EPE based on (CONAB, 2025a), (CTC, 2025), (DATAGRO, 2025a) and (UNICA, 2013, 2014, 2017)</t>
  </si>
  <si>
    <t>Source: EPE based on (MAPA, 2025)</t>
  </si>
  <si>
    <t>Source: EPE based on (CONAB, 2025e)</t>
  </si>
  <si>
    <t>Source: EPE based on (ANP, 2025a)</t>
  </si>
  <si>
    <t>Source: EPE based on (UNICA, 2025)</t>
  </si>
  <si>
    <t>Source: EPE based on (MAPA, 2025) and (UNICA, 2025)</t>
  </si>
  <si>
    <t>Source: EPE based on (USDA, 2025)</t>
  </si>
  <si>
    <t>Source: EPE based on (BC, 2025; CEPEA/ESALQ, 2025; EPE, 2025c; MAPA, 2025; UDOP, 2024; USDA, 2025)</t>
  </si>
  <si>
    <t>Source: EPE based on (CONAB, 2025c, 2025a; DATAGRO, 2025a)</t>
  </si>
  <si>
    <t>Source: EPE based on (BNDES, 2025)</t>
  </si>
  <si>
    <t>Source: EPE based on (ANFAVEA, 2025)</t>
  </si>
  <si>
    <t>Source: EPE based on (ABRACICLO, 2025)</t>
  </si>
  <si>
    <t>Source: EPE based on ANP (2025)</t>
  </si>
  <si>
    <t>Source: EPE based on EPE (2024)</t>
  </si>
  <si>
    <t>Source: EPE based on EPE (2024a)</t>
  </si>
  <si>
    <t>Source: EPE based on ANP (2025c) e CEPEA/ESALQ (2025a)</t>
  </si>
  <si>
    <t>Source: EPE based on (ANP, 2024a)</t>
  </si>
  <si>
    <t>Source: EPE based on (ANP, 2025a; MAPA, 2025; UNICA, 2014 )</t>
  </si>
  <si>
    <t>Source: EPE based on (ANP, 2025a, 2025b; MAPA, 2025; UNICA, 2025)</t>
  </si>
  <si>
    <t>Source: EPE based on CCEE (2024a)</t>
  </si>
  <si>
    <t>Source: EPE based on CCEE (2024a); EPE (2024a)</t>
  </si>
  <si>
    <t>Source: EPE based on CCEE (2024a); MAPA (2024)</t>
  </si>
  <si>
    <t>Source: EPE based on CCEE (2024b)</t>
  </si>
  <si>
    <t>Source: EPE based on  (ANP, 2024b)</t>
  </si>
  <si>
    <t>Source: EPE based on (ANP, 2025c; EPE, 2024c)</t>
  </si>
  <si>
    <t>Source: EPE based on (ANP, 2025d)</t>
  </si>
  <si>
    <t>Source: EPE, based on (EPE, 2024b)</t>
  </si>
  <si>
    <t>Source: EPE based on (ANP, 2025c)</t>
  </si>
  <si>
    <t>Source: EPE based on (ABIOVE, 2024)</t>
  </si>
  <si>
    <t>Source: EPE based on (ME, 2025)</t>
  </si>
  <si>
    <t>Source: EPE based on (EPE, 2009; IPCC, 2006; MCTI, 2025; ROSA, 2003)</t>
  </si>
  <si>
    <t>Source: EPE based on (ANP, 2025g)</t>
  </si>
  <si>
    <t>Source: EPE based on (CNPE, 2024b)</t>
  </si>
  <si>
    <t>Source: EPE based on (B3, 2025)</t>
  </si>
  <si>
    <t>Auction</t>
  </si>
  <si>
    <t>(R$(Dec/2024) thousands/m³)</t>
  </si>
  <si>
    <t>Regional production</t>
  </si>
  <si>
    <t>Share</t>
  </si>
  <si>
    <t>Income</t>
  </si>
  <si>
    <t>Feedstock</t>
  </si>
  <si>
    <t>Technological route</t>
  </si>
  <si>
    <t>Biofuel</t>
  </si>
  <si>
    <t>Return to contents</t>
  </si>
  <si>
    <t>Minimum Energy and Environmental Efficiency Rating</t>
  </si>
  <si>
    <t>Maximum Energy and Environmental Efficiency Rating</t>
  </si>
  <si>
    <t>Average Energy and Environmental Efficiency Rating</t>
  </si>
  <si>
    <t>avg</t>
  </si>
  <si>
    <t>Max</t>
  </si>
  <si>
    <t>Date</t>
  </si>
  <si>
    <t>(Millions of CBIO)</t>
  </si>
  <si>
    <t xml:space="preserve">Source: EPE </t>
  </si>
  <si>
    <t>Plots</t>
  </si>
  <si>
    <t>(Billion liters)</t>
  </si>
  <si>
    <t>Potential used</t>
  </si>
  <si>
    <t xml:space="preserve">Total technical potential estimated by land-sparing technique </t>
  </si>
  <si>
    <t>Coproducts</t>
  </si>
  <si>
    <t>Planted land</t>
  </si>
  <si>
    <t>Grain production</t>
  </si>
  <si>
    <t>Chart 61 - Evolution of grain production and planted land in Brazil</t>
  </si>
  <si>
    <t>Chart 62  - Land occupation in Brazil</t>
  </si>
  <si>
    <t xml:space="preserve">Occupation </t>
  </si>
  <si>
    <t>Analysis of Current Biofuels Outlook – Year 2024</t>
  </si>
  <si>
    <t>(Million hectars)</t>
  </si>
  <si>
    <t>(Nº of cuts)</t>
  </si>
  <si>
    <t>(Billion Reais)</t>
  </si>
  <si>
    <t>(Million units)</t>
  </si>
  <si>
    <t>(Million liters)</t>
  </si>
  <si>
    <t>(Millions of m³ gas. equiv.)</t>
  </si>
  <si>
    <t>(R$/liter - dec/22)</t>
  </si>
  <si>
    <r>
      <t>R$ const.</t>
    </r>
    <r>
      <rPr>
        <vertAlign val="subscript"/>
        <sz val="11"/>
        <color theme="1"/>
        <rFont val="Calibri"/>
        <family val="2"/>
        <scheme val="minor"/>
      </rPr>
      <t>(dec-24)</t>
    </r>
    <r>
      <rPr>
        <sz val="11"/>
        <color theme="1"/>
        <rFont val="Calibri"/>
        <family val="2"/>
        <scheme val="minor"/>
      </rPr>
      <t>/l</t>
    </r>
  </si>
  <si>
    <t>(Production units)</t>
  </si>
  <si>
    <t>(Thousands m³/day)</t>
  </si>
  <si>
    <t>(GWavg)</t>
  </si>
  <si>
    <t>(R$ - dec/24)</t>
  </si>
  <si>
    <t>Liters</t>
  </si>
  <si>
    <t>(1.000 tons)</t>
  </si>
  <si>
    <t>(Million US$)</t>
  </si>
  <si>
    <t>(Million of CBIOs)</t>
  </si>
  <si>
    <t>(Million Nm³)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</si>
</sst>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[$-416]mmm\-yy;@"/>
    <numFmt numFmtId="168" formatCode="0_);\(0\)"/>
    <numFmt numFmtId="169" formatCode="_-* #,##0_-;\-* #,##0_-;_-* &quot;-&quot;??_-;_-@_-"/>
    <numFmt numFmtId="170" formatCode="_(&quot;R$ &quot;* #,##0.00_);_(&quot;R$ &quot;* \(#,##0.00\);_(&quot;R$ &quot;* &quot;-&quot;??_);_(@_)"/>
    <numFmt numFmtId="171" formatCode="_(* #,##0.000_);_(* \(#,##0.000\);_(* &quot;-&quot;??_);_(@_)"/>
    <numFmt numFmtId="172" formatCode="#,##0.000"/>
    <numFmt numFmtId="173" formatCode="_(* #,##0.00_);_(* \(#,##0.00\);_(* &quot;-&quot;??_);_(@_)"/>
    <numFmt numFmtId="174" formatCode="#,##0.0_ ;\-#,##0.0\ "/>
    <numFmt numFmtId="175" formatCode="#,##0.0000000"/>
    <numFmt numFmtId="176" formatCode="0.000"/>
    <numFmt numFmtId="177" formatCode="####0.00000"/>
    <numFmt numFmtId="178" formatCode="#0.00000"/>
    <numFmt numFmtId="179" formatCode="_-* #,##0.0_-;\-* #,##0.0_-;_-* &quot;-&quot;??_-;_-@_-"/>
    <numFmt numFmtId="180" formatCode="_-* #,##0.0_-;\-* #,##0.0_-;_-* &quot;-&quot;?_-;_-@_-"/>
    <numFmt numFmtId="181" formatCode="#,##0.0000"/>
    <numFmt numFmtId="182" formatCode="0.000%"/>
    <numFmt numFmtId="183" formatCode="[$-409]mmm\-yy;@"/>
  </numFmts>
  <fonts count="48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E7E6E6"/>
      <name val="Calibri"/>
      <family val="2"/>
      <scheme val="minor"/>
    </font>
    <font>
      <sz val="11"/>
      <color theme="1"/>
      <name val="Tahoma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rgb="FF000000"/>
      <name val="Aptos Narrow"/>
      <family val="2"/>
    </font>
    <font>
      <sz val="9"/>
      <color indexed="81"/>
      <name val="Segoe UI"/>
      <family val="2"/>
    </font>
    <font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u/>
      <sz val="12"/>
      <color theme="10"/>
      <name val="JasmineUPC"/>
      <family val="2"/>
    </font>
    <font>
      <sz val="12"/>
      <color theme="1"/>
      <name val="JasmineUPC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tted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8" fillId="0" borderId="0"/>
    <xf numFmtId="0" fontId="9" fillId="0" borderId="0"/>
    <xf numFmtId="0" fontId="9" fillId="0" borderId="0">
      <alignment vertical="center"/>
    </xf>
    <xf numFmtId="0" fontId="18" fillId="0" borderId="0"/>
    <xf numFmtId="0" fontId="18" fillId="0" borderId="0"/>
    <xf numFmtId="0" fontId="9" fillId="0" borderId="0">
      <alignment vertical="center"/>
    </xf>
    <xf numFmtId="0" fontId="18" fillId="0" borderId="0"/>
    <xf numFmtId="0" fontId="1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0" borderId="0"/>
    <xf numFmtId="43" fontId="9" fillId="0" borderId="0" applyFont="0" applyFill="0" applyBorder="0" applyAlignment="0" applyProtection="0"/>
    <xf numFmtId="0" fontId="18" fillId="0" borderId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9" fillId="0" borderId="0" applyNumberFormat="0" applyFont="0" applyFill="0" applyBorder="0" applyAlignment="0" applyProtection="0"/>
    <xf numFmtId="0" fontId="19" fillId="0" borderId="0"/>
    <xf numFmtId="0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5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left" vertical="top"/>
    </xf>
    <xf numFmtId="165" fontId="0" fillId="0" borderId="0" xfId="2" applyNumberFormat="1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7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top"/>
    </xf>
    <xf numFmtId="0" fontId="2" fillId="0" borderId="0" xfId="0" applyFont="1" applyAlignment="1">
      <alignment vertical="top" wrapText="1"/>
    </xf>
    <xf numFmtId="17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Continuous" vertical="top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/>
    </xf>
    <xf numFmtId="0" fontId="2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top"/>
    </xf>
    <xf numFmtId="0" fontId="0" fillId="0" borderId="2" xfId="0" applyBorder="1" applyAlignment="1">
      <alignment horizontal="centerContinuous" wrapText="1"/>
    </xf>
    <xf numFmtId="164" fontId="0" fillId="0" borderId="0" xfId="2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Continuous" vertical="top" wrapText="1"/>
    </xf>
    <xf numFmtId="1" fontId="0" fillId="0" borderId="0" xfId="0" applyNumberFormat="1" applyAlignment="1">
      <alignment horizontal="center" vertical="top"/>
    </xf>
    <xf numFmtId="4" fontId="0" fillId="0" borderId="0" xfId="2" applyNumberFormat="1" applyFont="1" applyAlignment="1">
      <alignment horizontal="center" vertical="top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 wrapText="1"/>
    </xf>
    <xf numFmtId="0" fontId="11" fillId="0" borderId="8" xfId="5" applyFont="1" applyBorder="1"/>
    <xf numFmtId="3" fontId="0" fillId="0" borderId="0" xfId="0" applyNumberFormat="1" applyAlignment="1">
      <alignment horizontal="center" vertical="top"/>
    </xf>
    <xf numFmtId="3" fontId="0" fillId="0" borderId="0" xfId="2" applyNumberFormat="1" applyFont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0" fontId="1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9" fontId="0" fillId="0" borderId="3" xfId="2" applyFont="1" applyBorder="1" applyAlignment="1">
      <alignment horizontal="center" vertical="top"/>
    </xf>
    <xf numFmtId="165" fontId="0" fillId="0" borderId="0" xfId="2" applyNumberFormat="1" applyFont="1" applyBorder="1" applyAlignment="1">
      <alignment horizontal="center" vertical="top"/>
    </xf>
    <xf numFmtId="166" fontId="0" fillId="0" borderId="0" xfId="2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Continuous" vertical="top"/>
    </xf>
    <xf numFmtId="166" fontId="0" fillId="0" borderId="11" xfId="0" applyNumberFormat="1" applyBorder="1" applyAlignment="1">
      <alignment horizontal="center" vertical="top"/>
    </xf>
    <xf numFmtId="1" fontId="5" fillId="0" borderId="0" xfId="1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2" fillId="0" borderId="1" xfId="0" applyNumberFormat="1" applyFont="1" applyBorder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12" fillId="0" borderId="1" xfId="0" applyFont="1" applyBorder="1"/>
    <xf numFmtId="166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7" fontId="2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6" fontId="14" fillId="0" borderId="0" xfId="0" applyNumberFormat="1" applyFont="1" applyAlignment="1">
      <alignment horizontal="center" vertical="top"/>
    </xf>
    <xf numFmtId="0" fontId="2" fillId="0" borderId="3" xfId="0" applyFont="1" applyBorder="1" applyAlignment="1">
      <alignment horizontal="centerContinuous" vertical="top" wrapText="1"/>
    </xf>
    <xf numFmtId="2" fontId="0" fillId="0" borderId="0" xfId="2" applyNumberFormat="1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166" fontId="0" fillId="0" borderId="0" xfId="0" applyNumberFormat="1" applyAlignment="1">
      <alignment vertical="top"/>
    </xf>
    <xf numFmtId="0" fontId="11" fillId="0" borderId="9" xfId="5" applyFont="1" applyBorder="1"/>
    <xf numFmtId="2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1" applyAlignment="1">
      <alignment vertical="top"/>
    </xf>
    <xf numFmtId="165" fontId="0" fillId="0" borderId="0" xfId="0" applyNumberFormat="1" applyAlignment="1">
      <alignment vertical="top"/>
    </xf>
    <xf numFmtId="165" fontId="0" fillId="0" borderId="0" xfId="2" applyNumberFormat="1" applyFont="1" applyAlignment="1">
      <alignment vertical="top"/>
    </xf>
    <xf numFmtId="49" fontId="0" fillId="0" borderId="0" xfId="0" applyNumberFormat="1" applyAlignment="1">
      <alignment horizontal="center"/>
    </xf>
    <xf numFmtId="0" fontId="21" fillId="0" borderId="0" xfId="0" applyFont="1" applyAlignment="1">
      <alignment vertical="top"/>
    </xf>
    <xf numFmtId="166" fontId="21" fillId="0" borderId="0" xfId="0" applyNumberFormat="1" applyFont="1" applyAlignment="1">
      <alignment vertical="top"/>
    </xf>
    <xf numFmtId="1" fontId="21" fillId="0" borderId="0" xfId="0" applyNumberFormat="1" applyFont="1" applyAlignment="1">
      <alignment horizontal="center" vertical="top"/>
    </xf>
    <xf numFmtId="166" fontId="21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Continuous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Border="1"/>
    <xf numFmtId="0" fontId="0" fillId="0" borderId="13" xfId="0" applyBorder="1" applyAlignment="1">
      <alignment horizontal="centerContinuous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1" fillId="0" borderId="0" xfId="0" applyFont="1" applyAlignment="1">
      <alignment vertical="top" wrapText="1"/>
    </xf>
    <xf numFmtId="2" fontId="0" fillId="0" borderId="14" xfId="2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74" fontId="0" fillId="0" borderId="0" xfId="8" applyNumberFormat="1" applyFont="1" applyAlignment="1">
      <alignment horizontal="center" vertical="top"/>
    </xf>
    <xf numFmtId="43" fontId="0" fillId="0" borderId="0" xfId="0" applyNumberFormat="1" applyAlignment="1">
      <alignment horizontal="center" vertical="top"/>
    </xf>
    <xf numFmtId="3" fontId="23" fillId="0" borderId="0" xfId="0" applyNumberFormat="1" applyFont="1"/>
    <xf numFmtId="10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" vertical="top" wrapText="1"/>
    </xf>
    <xf numFmtId="175" fontId="0" fillId="0" borderId="0" xfId="0" applyNumberFormat="1" applyAlignment="1">
      <alignment vertical="top"/>
    </xf>
    <xf numFmtId="166" fontId="25" fillId="0" borderId="0" xfId="0" applyNumberFormat="1" applyFont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9" fontId="0" fillId="0" borderId="0" xfId="2" applyFont="1" applyAlignment="1">
      <alignment horizontal="left" vertical="top"/>
    </xf>
    <xf numFmtId="1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166" fontId="11" fillId="0" borderId="0" xfId="0" applyNumberFormat="1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1" fillId="0" borderId="0" xfId="0" applyFont="1" applyAlignment="1">
      <alignment horizontal="center" vertical="top"/>
    </xf>
    <xf numFmtId="0" fontId="2" fillId="0" borderId="0" xfId="0" applyFont="1" applyAlignment="1">
      <alignment horizontal="centerContinuous"/>
    </xf>
    <xf numFmtId="0" fontId="27" fillId="0" borderId="0" xfId="0" applyFont="1" applyAlignment="1">
      <alignment horizontal="center" vertical="top"/>
    </xf>
    <xf numFmtId="2" fontId="0" fillId="0" borderId="15" xfId="0" applyNumberFormat="1" applyBorder="1" applyAlignment="1">
      <alignment horizontal="center" vertical="top"/>
    </xf>
    <xf numFmtId="2" fontId="0" fillId="0" borderId="16" xfId="0" applyNumberFormat="1" applyBorder="1" applyAlignment="1">
      <alignment horizontal="center" vertical="top"/>
    </xf>
    <xf numFmtId="0" fontId="2" fillId="0" borderId="16" xfId="0" applyFont="1" applyBorder="1" applyAlignment="1">
      <alignment horizontal="centerContinuous" vertical="top"/>
    </xf>
    <xf numFmtId="0" fontId="0" fillId="0" borderId="17" xfId="0" applyBorder="1" applyAlignment="1">
      <alignment horizontal="centerContinuous" vertical="top"/>
    </xf>
    <xf numFmtId="0" fontId="22" fillId="0" borderId="0" xfId="0" applyFont="1" applyAlignment="1">
      <alignment vertical="center"/>
    </xf>
    <xf numFmtId="9" fontId="11" fillId="0" borderId="0" xfId="2" applyFont="1" applyFill="1" applyBorder="1" applyAlignment="1">
      <alignment horizontal="center"/>
    </xf>
    <xf numFmtId="2" fontId="21" fillId="0" borderId="0" xfId="0" applyNumberFormat="1" applyFont="1" applyAlignment="1">
      <alignment horizontal="center" vertical="top"/>
    </xf>
    <xf numFmtId="1" fontId="5" fillId="0" borderId="0" xfId="1" applyNumberFormat="1" applyFont="1" applyAlignment="1">
      <alignment horizontal="centerContinuous" vertical="top"/>
    </xf>
    <xf numFmtId="0" fontId="0" fillId="2" borderId="2" xfId="0" applyFill="1" applyBorder="1" applyAlignment="1">
      <alignment horizontal="centerContinuous" vertical="top" wrapText="1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166" fontId="28" fillId="0" borderId="0" xfId="0" applyNumberFormat="1" applyFont="1" applyAlignment="1">
      <alignment vertical="top"/>
    </xf>
    <xf numFmtId="166" fontId="28" fillId="0" borderId="0" xfId="0" applyNumberFormat="1" applyFont="1" applyAlignment="1">
      <alignment horizontal="center" vertical="top"/>
    </xf>
    <xf numFmtId="167" fontId="29" fillId="0" borderId="0" xfId="0" applyNumberFormat="1" applyFont="1" applyAlignment="1">
      <alignment horizontal="center" vertical="top"/>
    </xf>
    <xf numFmtId="0" fontId="29" fillId="0" borderId="0" xfId="0" applyFont="1" applyAlignment="1">
      <alignment vertical="top"/>
    </xf>
    <xf numFmtId="166" fontId="29" fillId="0" borderId="0" xfId="0" applyNumberFormat="1" applyFont="1" applyAlignment="1">
      <alignment horizontal="center" vertical="top"/>
    </xf>
    <xf numFmtId="43" fontId="0" fillId="0" borderId="0" xfId="0" applyNumberFormat="1" applyAlignment="1">
      <alignment vertical="top"/>
    </xf>
    <xf numFmtId="10" fontId="0" fillId="0" borderId="0" xfId="2" applyNumberFormat="1" applyFont="1" applyAlignment="1">
      <alignment vertical="top"/>
    </xf>
    <xf numFmtId="3" fontId="30" fillId="0" borderId="0" xfId="0" applyNumberFormat="1" applyFont="1" applyAlignment="1">
      <alignment vertical="top" wrapText="1"/>
    </xf>
    <xf numFmtId="4" fontId="0" fillId="0" borderId="0" xfId="0" applyNumberFormat="1" applyAlignment="1">
      <alignment vertical="top"/>
    </xf>
    <xf numFmtId="164" fontId="0" fillId="0" borderId="19" xfId="0" applyNumberFormat="1" applyBorder="1" applyAlignment="1">
      <alignment horizontal="center" vertical="top"/>
    </xf>
    <xf numFmtId="166" fontId="11" fillId="0" borderId="0" xfId="0" applyNumberFormat="1" applyFont="1" applyAlignment="1">
      <alignment vertical="top"/>
    </xf>
    <xf numFmtId="10" fontId="11" fillId="0" borderId="0" xfId="0" applyNumberFormat="1" applyFont="1" applyAlignment="1">
      <alignment vertical="top"/>
    </xf>
    <xf numFmtId="10" fontId="11" fillId="0" borderId="0" xfId="0" applyNumberFormat="1" applyFont="1" applyAlignment="1">
      <alignment horizontal="center" vertical="top"/>
    </xf>
    <xf numFmtId="10" fontId="0" fillId="0" borderId="0" xfId="0" applyNumberFormat="1" applyAlignment="1">
      <alignment vertical="top"/>
    </xf>
    <xf numFmtId="10" fontId="0" fillId="0" borderId="0" xfId="2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76" fontId="31" fillId="2" borderId="18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vertical="center" wrapText="1"/>
    </xf>
    <xf numFmtId="0" fontId="32" fillId="2" borderId="20" xfId="0" applyFont="1" applyFill="1" applyBorder="1" applyAlignment="1">
      <alignment horizontal="left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176" fontId="31" fillId="2" borderId="18" xfId="0" applyNumberFormat="1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/>
    </xf>
    <xf numFmtId="0" fontId="31" fillId="2" borderId="25" xfId="0" applyFont="1" applyFill="1" applyBorder="1" applyAlignment="1">
      <alignment vertical="center" wrapText="1"/>
    </xf>
    <xf numFmtId="169" fontId="2" fillId="0" borderId="25" xfId="0" applyNumberFormat="1" applyFont="1" applyBorder="1"/>
    <xf numFmtId="0" fontId="31" fillId="2" borderId="18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169" fontId="34" fillId="2" borderId="18" xfId="1" applyNumberFormat="1" applyFont="1" applyFill="1" applyBorder="1" applyAlignment="1">
      <alignment horizontal="center" vertical="center"/>
    </xf>
    <xf numFmtId="169" fontId="31" fillId="2" borderId="25" xfId="0" applyNumberFormat="1" applyFont="1" applyFill="1" applyBorder="1" applyAlignment="1">
      <alignment horizontal="center" vertical="center" wrapText="1"/>
    </xf>
    <xf numFmtId="169" fontId="34" fillId="2" borderId="26" xfId="0" applyNumberFormat="1" applyFont="1" applyFill="1" applyBorder="1" applyAlignment="1">
      <alignment horizontal="center" vertical="center" wrapText="1"/>
    </xf>
    <xf numFmtId="43" fontId="0" fillId="0" borderId="0" xfId="8" applyFont="1"/>
    <xf numFmtId="43" fontId="0" fillId="0" borderId="0" xfId="0" applyNumberFormat="1"/>
    <xf numFmtId="49" fontId="23" fillId="5" borderId="22" xfId="18" applyNumberFormat="1" applyFont="1" applyFill="1" applyBorder="1" applyAlignment="1">
      <alignment horizontal="centerContinuous" vertical="center"/>
    </xf>
    <xf numFmtId="49" fontId="23" fillId="5" borderId="24" xfId="18" applyNumberFormat="1" applyFont="1" applyFill="1" applyBorder="1" applyAlignment="1">
      <alignment horizontal="centerContinuous" vertical="center"/>
    </xf>
    <xf numFmtId="49" fontId="23" fillId="5" borderId="23" xfId="18" applyNumberFormat="1" applyFont="1" applyFill="1" applyBorder="1" applyAlignment="1">
      <alignment horizontal="centerContinuous" vertical="center"/>
    </xf>
    <xf numFmtId="0" fontId="23" fillId="5" borderId="21" xfId="18" applyFont="1" applyFill="1" applyBorder="1" applyAlignment="1">
      <alignment horizontal="centerContinuous"/>
    </xf>
    <xf numFmtId="17" fontId="0" fillId="0" borderId="0" xfId="0" applyNumberFormat="1"/>
    <xf numFmtId="0" fontId="35" fillId="0" borderId="18" xfId="0" applyFont="1" applyBorder="1" applyAlignment="1">
      <alignment horizontal="center" vertical="center"/>
    </xf>
    <xf numFmtId="14" fontId="35" fillId="0" borderId="18" xfId="0" applyNumberFormat="1" applyFont="1" applyBorder="1" applyAlignment="1">
      <alignment horizontal="center" vertical="center"/>
    </xf>
    <xf numFmtId="177" fontId="35" fillId="0" borderId="18" xfId="0" applyNumberFormat="1" applyFont="1" applyBorder="1" applyAlignment="1">
      <alignment horizontal="center" vertical="center"/>
    </xf>
    <xf numFmtId="177" fontId="0" fillId="0" borderId="0" xfId="0" applyNumberFormat="1"/>
    <xf numFmtId="0" fontId="35" fillId="3" borderId="18" xfId="0" applyFont="1" applyFill="1" applyBorder="1" applyAlignment="1">
      <alignment horizontal="center" vertical="center"/>
    </xf>
    <xf numFmtId="14" fontId="35" fillId="3" borderId="18" xfId="0" applyNumberFormat="1" applyFont="1" applyFill="1" applyBorder="1" applyAlignment="1">
      <alignment horizontal="center" vertical="center"/>
    </xf>
    <xf numFmtId="177" fontId="35" fillId="3" borderId="18" xfId="0" applyNumberFormat="1" applyFont="1" applyFill="1" applyBorder="1" applyAlignment="1">
      <alignment horizontal="center" vertical="center"/>
    </xf>
    <xf numFmtId="0" fontId="35" fillId="6" borderId="18" xfId="0" applyFont="1" applyFill="1" applyBorder="1" applyAlignment="1">
      <alignment horizontal="center" vertical="center"/>
    </xf>
    <xf numFmtId="14" fontId="35" fillId="6" borderId="18" xfId="0" applyNumberFormat="1" applyFont="1" applyFill="1" applyBorder="1" applyAlignment="1">
      <alignment horizontal="center" vertical="center"/>
    </xf>
    <xf numFmtId="177" fontId="35" fillId="6" borderId="18" xfId="0" applyNumberFormat="1" applyFont="1" applyFill="1" applyBorder="1" applyAlignment="1">
      <alignment horizontal="center" vertical="center"/>
    </xf>
    <xf numFmtId="0" fontId="35" fillId="0" borderId="18" xfId="0" applyFont="1" applyBorder="1" applyAlignment="1">
      <alignment horizontal="center"/>
    </xf>
    <xf numFmtId="14" fontId="35" fillId="3" borderId="18" xfId="0" applyNumberFormat="1" applyFont="1" applyFill="1" applyBorder="1" applyAlignment="1">
      <alignment horizontal="center"/>
    </xf>
    <xf numFmtId="177" fontId="35" fillId="3" borderId="18" xfId="0" applyNumberFormat="1" applyFont="1" applyFill="1" applyBorder="1" applyAlignment="1">
      <alignment horizontal="center"/>
    </xf>
    <xf numFmtId="14" fontId="35" fillId="4" borderId="18" xfId="0" applyNumberFormat="1" applyFont="1" applyFill="1" applyBorder="1" applyAlignment="1">
      <alignment horizontal="center" vertical="center"/>
    </xf>
    <xf numFmtId="177" fontId="35" fillId="4" borderId="18" xfId="0" applyNumberFormat="1" applyFont="1" applyFill="1" applyBorder="1" applyAlignment="1">
      <alignment horizontal="center" vertical="center"/>
    </xf>
    <xf numFmtId="1" fontId="35" fillId="0" borderId="18" xfId="0" applyNumberFormat="1" applyFont="1" applyBorder="1" applyAlignment="1">
      <alignment horizontal="center"/>
    </xf>
    <xf numFmtId="178" fontId="35" fillId="3" borderId="18" xfId="0" applyNumberFormat="1" applyFont="1" applyFill="1" applyBorder="1" applyAlignment="1">
      <alignment horizontal="center"/>
    </xf>
    <xf numFmtId="14" fontId="35" fillId="6" borderId="18" xfId="0" applyNumberFormat="1" applyFont="1" applyFill="1" applyBorder="1" applyAlignment="1">
      <alignment horizontal="center"/>
    </xf>
    <xf numFmtId="178" fontId="35" fillId="6" borderId="18" xfId="0" applyNumberFormat="1" applyFont="1" applyFill="1" applyBorder="1" applyAlignment="1">
      <alignment horizontal="center"/>
    </xf>
    <xf numFmtId="14" fontId="35" fillId="4" borderId="18" xfId="0" applyNumberFormat="1" applyFont="1" applyFill="1" applyBorder="1" applyAlignment="1">
      <alignment horizontal="center"/>
    </xf>
    <xf numFmtId="178" fontId="35" fillId="4" borderId="18" xfId="0" applyNumberFormat="1" applyFont="1" applyFill="1" applyBorder="1" applyAlignment="1">
      <alignment horizontal="center"/>
    </xf>
    <xf numFmtId="9" fontId="0" fillId="0" borderId="0" xfId="2" applyFont="1" applyAlignment="1">
      <alignment vertical="top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top"/>
    </xf>
    <xf numFmtId="2" fontId="29" fillId="0" borderId="0" xfId="2" applyNumberFormat="1" applyFont="1" applyAlignment="1">
      <alignment horizontal="center" vertical="top"/>
    </xf>
    <xf numFmtId="2" fontId="11" fillId="0" borderId="0" xfId="2" applyNumberFormat="1" applyFont="1" applyAlignment="1">
      <alignment horizontal="center" vertical="top"/>
    </xf>
    <xf numFmtId="172" fontId="0" fillId="0" borderId="0" xfId="2" applyNumberFormat="1" applyFont="1" applyAlignment="1">
      <alignment horizontal="center" vertical="top"/>
    </xf>
    <xf numFmtId="0" fontId="36" fillId="0" borderId="0" xfId="0" applyFont="1"/>
    <xf numFmtId="3" fontId="37" fillId="0" borderId="0" xfId="0" applyNumberFormat="1" applyFont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Continuous" vertical="top" wrapText="1"/>
    </xf>
    <xf numFmtId="2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/>
    </xf>
    <xf numFmtId="43" fontId="40" fillId="0" borderId="0" xfId="0" applyNumberFormat="1" applyFont="1"/>
    <xf numFmtId="1" fontId="5" fillId="0" borderId="0" xfId="77" applyNumberFormat="1" applyFont="1" applyAlignment="1">
      <alignment horizontal="center" vertical="top"/>
    </xf>
    <xf numFmtId="0" fontId="5" fillId="0" borderId="0" xfId="77" applyFont="1" applyAlignment="1">
      <alignment horizontal="center" vertical="top"/>
    </xf>
    <xf numFmtId="165" fontId="0" fillId="0" borderId="0" xfId="2" applyNumberFormat="1" applyFont="1"/>
    <xf numFmtId="179" fontId="33" fillId="0" borderId="0" xfId="8" applyNumberFormat="1" applyFont="1" applyAlignment="1">
      <alignment vertical="top"/>
    </xf>
    <xf numFmtId="180" fontId="0" fillId="0" borderId="0" xfId="0" applyNumberFormat="1" applyAlignment="1">
      <alignment vertical="top"/>
    </xf>
    <xf numFmtId="43" fontId="41" fillId="0" borderId="0" xfId="0" applyNumberFormat="1" applyFont="1"/>
    <xf numFmtId="4" fontId="0" fillId="2" borderId="27" xfId="0" applyNumberFormat="1" applyFill="1" applyBorder="1" applyAlignment="1">
      <alignment horizontal="center"/>
    </xf>
    <xf numFmtId="166" fontId="0" fillId="0" borderId="0" xfId="2" applyNumberFormat="1" applyFont="1" applyBorder="1" applyAlignment="1">
      <alignment horizontal="center" vertical="top"/>
    </xf>
    <xf numFmtId="166" fontId="2" fillId="0" borderId="0" xfId="0" applyNumberFormat="1" applyFont="1" applyAlignment="1">
      <alignment horizontal="center" vertical="top"/>
    </xf>
    <xf numFmtId="164" fontId="42" fillId="0" borderId="0" xfId="0" applyNumberFormat="1" applyFont="1" applyAlignment="1">
      <alignment horizontal="center" vertical="top"/>
    </xf>
    <xf numFmtId="0" fontId="42" fillId="0" borderId="0" xfId="0" applyFont="1" applyAlignment="1">
      <alignment horizontal="center" vertical="top"/>
    </xf>
    <xf numFmtId="181" fontId="0" fillId="0" borderId="0" xfId="0" applyNumberFormat="1" applyAlignment="1">
      <alignment vertical="top"/>
    </xf>
    <xf numFmtId="0" fontId="4" fillId="0" borderId="0" xfId="1" applyFill="1"/>
    <xf numFmtId="0" fontId="33" fillId="0" borderId="0" xfId="0" applyFont="1" applyAlignment="1">
      <alignment vertical="top"/>
    </xf>
    <xf numFmtId="0" fontId="33" fillId="0" borderId="0" xfId="0" applyFont="1"/>
    <xf numFmtId="10" fontId="33" fillId="0" borderId="0" xfId="0" applyNumberFormat="1" applyFont="1" applyAlignment="1">
      <alignment vertical="top"/>
    </xf>
    <xf numFmtId="166" fontId="43" fillId="0" borderId="0" xfId="0" applyNumberFormat="1" applyFont="1" applyAlignment="1">
      <alignment horizontal="left" vertical="top"/>
    </xf>
    <xf numFmtId="164" fontId="33" fillId="0" borderId="0" xfId="0" applyNumberFormat="1" applyFont="1" applyAlignment="1">
      <alignment horizontal="left" vertical="top"/>
    </xf>
    <xf numFmtId="10" fontId="33" fillId="0" borderId="0" xfId="2" applyNumberFormat="1" applyFont="1" applyAlignment="1">
      <alignment vertical="top"/>
    </xf>
    <xf numFmtId="166" fontId="33" fillId="0" borderId="0" xfId="0" applyNumberFormat="1" applyFont="1" applyAlignment="1">
      <alignment horizontal="left" vertical="top"/>
    </xf>
    <xf numFmtId="3" fontId="33" fillId="0" borderId="0" xfId="0" applyNumberFormat="1" applyFont="1" applyAlignment="1">
      <alignment horizontal="left" vertical="top"/>
    </xf>
    <xf numFmtId="165" fontId="33" fillId="0" borderId="0" xfId="2" applyNumberFormat="1" applyFont="1" applyBorder="1" applyAlignment="1">
      <alignment horizontal="left" vertical="top"/>
    </xf>
    <xf numFmtId="165" fontId="33" fillId="0" borderId="0" xfId="2" applyNumberFormat="1" applyFont="1" applyAlignment="1">
      <alignment vertical="top"/>
    </xf>
    <xf numFmtId="3" fontId="33" fillId="0" borderId="0" xfId="2" applyNumberFormat="1" applyFont="1" applyAlignment="1">
      <alignment horizontal="left" vertical="top"/>
    </xf>
    <xf numFmtId="0" fontId="2" fillId="0" borderId="0" xfId="86" applyFont="1" applyAlignment="1">
      <alignment horizontal="center" vertical="top"/>
    </xf>
    <xf numFmtId="0" fontId="2" fillId="0" borderId="0" xfId="86" applyFont="1" applyAlignment="1">
      <alignment horizontal="centerContinuous" vertical="top" wrapText="1"/>
    </xf>
    <xf numFmtId="1" fontId="2" fillId="0" borderId="0" xfId="86" applyNumberFormat="1" applyFont="1" applyAlignment="1">
      <alignment horizontal="center" vertical="top"/>
    </xf>
    <xf numFmtId="0" fontId="2" fillId="0" borderId="0" xfId="86" applyFont="1" applyAlignment="1">
      <alignment horizontal="left" vertical="center"/>
    </xf>
    <xf numFmtId="0" fontId="3" fillId="0" borderId="0" xfId="86" applyFont="1" applyAlignment="1">
      <alignment horizontal="center" vertical="top"/>
    </xf>
    <xf numFmtId="0" fontId="2" fillId="0" borderId="16" xfId="86" applyFont="1" applyBorder="1" applyAlignment="1">
      <alignment horizontal="centerContinuous" vertical="top" wrapText="1"/>
    </xf>
    <xf numFmtId="1" fontId="33" fillId="0" borderId="0" xfId="87" applyNumberFormat="1" applyFont="1" applyAlignment="1">
      <alignment horizontal="left" vertical="top"/>
    </xf>
    <xf numFmtId="0" fontId="0" fillId="0" borderId="3" xfId="0" applyBorder="1"/>
    <xf numFmtId="0" fontId="0" fillId="0" borderId="2" xfId="0" applyBorder="1"/>
    <xf numFmtId="0" fontId="33" fillId="0" borderId="0" xfId="86" applyFont="1"/>
    <xf numFmtId="1" fontId="33" fillId="0" borderId="0" xfId="86" applyNumberFormat="1" applyFont="1" applyAlignment="1">
      <alignment vertical="top"/>
    </xf>
    <xf numFmtId="0" fontId="33" fillId="0" borderId="0" xfId="86" applyFont="1" applyAlignment="1">
      <alignment vertical="top"/>
    </xf>
    <xf numFmtId="0" fontId="33" fillId="0" borderId="0" xfId="86" applyFont="1" applyAlignment="1">
      <alignment vertical="center"/>
    </xf>
    <xf numFmtId="0" fontId="33" fillId="0" borderId="0" xfId="86" applyFont="1" applyAlignment="1">
      <alignment horizontal="right"/>
    </xf>
    <xf numFmtId="0" fontId="33" fillId="0" borderId="2" xfId="86" applyFont="1" applyBorder="1" applyAlignment="1">
      <alignment horizontal="centerContinuous" vertical="top" wrapText="1"/>
    </xf>
    <xf numFmtId="1" fontId="33" fillId="0" borderId="0" xfId="86" applyNumberFormat="1" applyFont="1" applyAlignment="1">
      <alignment horizontal="center" vertical="top"/>
    </xf>
    <xf numFmtId="0" fontId="33" fillId="0" borderId="0" xfId="86" applyFont="1" applyAlignment="1">
      <alignment horizontal="center" vertical="top"/>
    </xf>
    <xf numFmtId="166" fontId="6" fillId="0" borderId="0" xfId="87" applyNumberFormat="1" applyFont="1" applyAlignment="1">
      <alignment horizontal="center" vertical="top"/>
    </xf>
    <xf numFmtId="1" fontId="6" fillId="0" borderId="0" xfId="87" applyNumberFormat="1" applyFont="1" applyAlignment="1">
      <alignment horizontal="center" vertical="top"/>
    </xf>
    <xf numFmtId="1" fontId="44" fillId="0" borderId="0" xfId="87" applyNumberFormat="1" applyFont="1" applyAlignment="1">
      <alignment horizontal="left" vertical="top"/>
    </xf>
    <xf numFmtId="166" fontId="6" fillId="0" borderId="16" xfId="87" applyNumberFormat="1" applyFont="1" applyBorder="1" applyAlignment="1">
      <alignment horizontal="center" vertical="top"/>
    </xf>
    <xf numFmtId="11" fontId="33" fillId="0" borderId="0" xfId="86" applyNumberFormat="1" applyFont="1"/>
    <xf numFmtId="0" fontId="45" fillId="0" borderId="0" xfId="86" applyFont="1" applyAlignment="1">
      <alignment vertical="center"/>
    </xf>
    <xf numFmtId="0" fontId="45" fillId="0" borderId="0" xfId="86" applyFont="1"/>
    <xf numFmtId="166" fontId="45" fillId="0" borderId="0" xfId="86" applyNumberFormat="1" applyFont="1"/>
    <xf numFmtId="166" fontId="33" fillId="0" borderId="0" xfId="86" applyNumberFormat="1" applyFont="1"/>
    <xf numFmtId="0" fontId="6" fillId="0" borderId="2" xfId="86" applyFont="1" applyBorder="1" applyAlignment="1">
      <alignment horizontal="centerContinuous" vertical="top" wrapText="1"/>
    </xf>
    <xf numFmtId="0" fontId="6" fillId="0" borderId="17" xfId="86" applyFont="1" applyBorder="1" applyAlignment="1">
      <alignment horizontal="centerContinuous" vertical="top" wrapText="1"/>
    </xf>
    <xf numFmtId="0" fontId="6" fillId="0" borderId="0" xfId="86" applyFont="1"/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  <xf numFmtId="180" fontId="6" fillId="0" borderId="0" xfId="0" applyNumberFormat="1" applyFont="1"/>
    <xf numFmtId="179" fontId="6" fillId="0" borderId="0" xfId="0" applyNumberFormat="1" applyFont="1"/>
    <xf numFmtId="164" fontId="6" fillId="0" borderId="0" xfId="8" applyNumberFormat="1" applyFont="1" applyFill="1" applyBorder="1"/>
    <xf numFmtId="169" fontId="6" fillId="0" borderId="0" xfId="0" applyNumberFormat="1" applyFont="1"/>
    <xf numFmtId="164" fontId="6" fillId="0" borderId="0" xfId="8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4" fontId="11" fillId="0" borderId="0" xfId="0" applyNumberFormat="1" applyFon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46" fillId="0" borderId="0" xfId="0" applyFont="1" applyAlignment="1">
      <alignment horizontal="center"/>
    </xf>
    <xf numFmtId="0" fontId="0" fillId="7" borderId="24" xfId="0" applyFill="1" applyBorder="1"/>
    <xf numFmtId="0" fontId="0" fillId="7" borderId="27" xfId="0" applyFill="1" applyBorder="1"/>
    <xf numFmtId="0" fontId="2" fillId="7" borderId="23" xfId="0" applyFont="1" applyFill="1" applyBorder="1"/>
    <xf numFmtId="0" fontId="0" fillId="7" borderId="22" xfId="0" applyFill="1" applyBorder="1" applyAlignment="1">
      <alignment horizontal="center"/>
    </xf>
    <xf numFmtId="0" fontId="33" fillId="0" borderId="0" xfId="86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82" fontId="0" fillId="0" borderId="6" xfId="0" applyNumberFormat="1" applyBorder="1" applyAlignment="1">
      <alignment horizontal="center"/>
    </xf>
    <xf numFmtId="182" fontId="0" fillId="0" borderId="7" xfId="0" applyNumberFormat="1" applyBorder="1" applyAlignment="1">
      <alignment horizontal="center"/>
    </xf>
    <xf numFmtId="164" fontId="0" fillId="0" borderId="0" xfId="0" applyNumberFormat="1"/>
    <xf numFmtId="0" fontId="12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83" fontId="0" fillId="0" borderId="0" xfId="0" applyNumberFormat="1" applyAlignment="1">
      <alignment horizontal="center" vertical="top"/>
    </xf>
    <xf numFmtId="179" fontId="0" fillId="0" borderId="0" xfId="0" applyNumberFormat="1"/>
    <xf numFmtId="179" fontId="0" fillId="0" borderId="2" xfId="0" applyNumberFormat="1" applyBorder="1"/>
    <xf numFmtId="179" fontId="47" fillId="0" borderId="2" xfId="0" applyNumberFormat="1" applyFont="1" applyBorder="1"/>
    <xf numFmtId="1" fontId="4" fillId="0" borderId="0" xfId="1" applyNumberFormat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68" fontId="11" fillId="0" borderId="8" xfId="4" applyNumberFormat="1" applyFont="1" applyFill="1" applyBorder="1" applyAlignment="1">
      <alignment horizontal="center" vertical="center"/>
    </xf>
    <xf numFmtId="168" fontId="11" fillId="0" borderId="9" xfId="4" applyNumberFormat="1" applyFont="1" applyFill="1" applyBorder="1" applyAlignment="1">
      <alignment horizontal="center" vertical="center"/>
    </xf>
    <xf numFmtId="168" fontId="11" fillId="0" borderId="10" xfId="4" applyNumberFormat="1" applyFont="1" applyFill="1" applyBorder="1" applyAlignment="1">
      <alignment horizontal="center" vertical="center"/>
    </xf>
    <xf numFmtId="168" fontId="11" fillId="0" borderId="12" xfId="4" applyNumberFormat="1" applyFont="1" applyFill="1" applyBorder="1" applyAlignment="1">
      <alignment horizontal="center" vertical="center"/>
    </xf>
  </cellXfs>
  <cellStyles count="88">
    <cellStyle name="Hiperlink" xfId="1" builtinId="8"/>
    <cellStyle name="Hiperlink 2" xfId="11" xr:uid="{D6201DA2-EF08-4F83-9FDC-370925BA6038}"/>
    <cellStyle name="Hiperlink 2 2" xfId="12" xr:uid="{D21DD32C-EA88-4343-93F8-824BB3D08A1A}"/>
    <cellStyle name="Hiperlink 3" xfId="13" xr:uid="{729C3F44-002D-41B5-8D18-1111CEC475CA}"/>
    <cellStyle name="Hiperlink 3 2" xfId="77" xr:uid="{ED547FCF-9618-49AE-9DDB-E811EBE05A2C}"/>
    <cellStyle name="Hiperlink 6" xfId="78" xr:uid="{E77D163D-D21C-4211-A271-A036B7D8823B}"/>
    <cellStyle name="Hyperlink" xfId="76" xr:uid="{1DE11EE6-6ABA-4D98-A9B7-BC4B8248ECDE}"/>
    <cellStyle name="Moeda 2" xfId="14" xr:uid="{46BBAA86-1AD8-4609-B8F6-31AE461599C8}"/>
    <cellStyle name="Moeda 3" xfId="15" xr:uid="{B054C728-A33B-4FD4-B143-F729D6462835}"/>
    <cellStyle name="Moeda 3 2" xfId="62" xr:uid="{743A2FA0-A3CF-4EE4-9B91-9CF114F5A424}"/>
    <cellStyle name="Normal" xfId="0" builtinId="0"/>
    <cellStyle name="Normal 10 2" xfId="3" xr:uid="{00000000-0005-0000-0000-000002000000}"/>
    <cellStyle name="Normal 11" xfId="79" xr:uid="{F8DBA8E5-E870-4D53-B81B-38C6BE432C6B}"/>
    <cellStyle name="Normal 12" xfId="16" xr:uid="{F01C669A-56C7-4F53-8AEA-411AB90B648D}"/>
    <cellStyle name="Normal 15" xfId="17" xr:uid="{45967D6B-600F-443F-A0BC-120435938833}"/>
    <cellStyle name="Normal 2" xfId="18" xr:uid="{914C9608-9F16-4EBF-8DE0-D06BCC6C7808}"/>
    <cellStyle name="Normal 2 2" xfId="19" xr:uid="{0C9A9353-1C3E-46D1-B3BB-759E43F2A181}"/>
    <cellStyle name="Normal 2 2 2" xfId="10" xr:uid="{00000000-0005-0000-0000-000003000000}"/>
    <cellStyle name="Normal 2 2 2 2" xfId="20" xr:uid="{9A09F663-B2CA-46DA-92ED-B08ADF33DA82}"/>
    <cellStyle name="Normal 2 3" xfId="21" xr:uid="{FF7817BB-86ED-40B3-B0A3-97E433BA78A5}"/>
    <cellStyle name="Normal 262" xfId="80" xr:uid="{1B52A615-D379-4CE8-AE48-3A7D1B7ADB61}"/>
    <cellStyle name="Normal 3" xfId="7" xr:uid="{00000000-0005-0000-0000-000004000000}"/>
    <cellStyle name="Normal 3 2" xfId="22" xr:uid="{2556FEF7-FA6B-4A57-98C7-667A098C8848}"/>
    <cellStyle name="Normal 3_A-29" xfId="54" xr:uid="{061CF5E9-92BB-4203-9341-096115589210}"/>
    <cellStyle name="Normal 4" xfId="23" xr:uid="{4993F8AB-E041-46BF-AE58-3C26C59A95A4}"/>
    <cellStyle name="Normal 4 2" xfId="24" xr:uid="{B4D84E0D-5EE1-49F4-935D-F2154E2C2524}"/>
    <cellStyle name="Normal 4 3" xfId="81" xr:uid="{BB0B3640-E9C9-4B28-BF54-8FA65C79FD29}"/>
    <cellStyle name="Normal 5" xfId="9" xr:uid="{00000000-0005-0000-0000-000005000000}"/>
    <cellStyle name="Normal 5 2" xfId="25" xr:uid="{A8C78C7D-E08A-4B1A-9CA9-65DB06E9A394}"/>
    <cellStyle name="Normal 5_A-29" xfId="52" xr:uid="{7915B52B-DB4D-4E95-A51A-FAD6880B5442}"/>
    <cellStyle name="Normal 6" xfId="26" xr:uid="{403C5D7B-4774-4AC1-93FC-05808ADDBCA7}"/>
    <cellStyle name="Normal 7" xfId="86" xr:uid="{C7F5FAB0-6AE5-4403-BF13-AA13450F56A0}"/>
    <cellStyle name="Normal 8" xfId="5" xr:uid="{00000000-0005-0000-0000-000006000000}"/>
    <cellStyle name="Normal 9" xfId="82" xr:uid="{25FBDF96-CB59-4CD9-A757-B34CCD8A7B54}"/>
    <cellStyle name="Porcentagem" xfId="2" builtinId="5"/>
    <cellStyle name="Porcentagem 2" xfId="27" xr:uid="{6C116FE2-34AB-4577-B9D7-E70932DBF351}"/>
    <cellStyle name="Porcentagem 2 2" xfId="28" xr:uid="{CDB05AB6-E8CE-4281-9ACF-180D5BAB6779}"/>
    <cellStyle name="Porcentagem 3" xfId="87" xr:uid="{6E14547B-C7D8-4F5C-A308-D59DE842533B}"/>
    <cellStyle name="Porcentagem 4 2" xfId="6" xr:uid="{00000000-0005-0000-0000-000008000000}"/>
    <cellStyle name="Separador de milhares" xfId="29" xr:uid="{748F5DAA-D18B-4EED-9997-B57FBABEDD72}"/>
    <cellStyle name="Separador de milhares 10" xfId="51" xr:uid="{AF291995-68E7-4A53-ABD2-059251C91B11}"/>
    <cellStyle name="Separador de milhares 10 2" xfId="74" xr:uid="{7E9917BE-0E2D-4E0F-B046-C5D1CF240613}"/>
    <cellStyle name="Separador de milhares 11" xfId="63" xr:uid="{10264634-B91E-4487-839D-59946BDB32F3}"/>
    <cellStyle name="Separador de milhares 2" xfId="30" xr:uid="{5A3A0EDB-387F-481A-A321-40FA7148C010}"/>
    <cellStyle name="Separador de milhares 2 2" xfId="31" xr:uid="{C299DB34-2B41-45CF-B06B-1F41DE96FBAA}"/>
    <cellStyle name="Separador de milhares 2 3" xfId="32" xr:uid="{211284E8-338A-4E10-902D-452186961C10}"/>
    <cellStyle name="Separador de milhares 2 4" xfId="33" xr:uid="{33B634F4-0792-42F6-9047-D4EBB5848152}"/>
    <cellStyle name="Separador de milhares 2 5" xfId="64" xr:uid="{56120559-45A3-461F-9381-038210C66A8F}"/>
    <cellStyle name="Separador de milhares 2_A-29" xfId="50" xr:uid="{A449ECC3-DD2B-4130-82AE-B8FF49C216C7}"/>
    <cellStyle name="Separador de milhares 3" xfId="34" xr:uid="{A9A7673A-40BB-481C-A0E4-AF52CD3D57F8}"/>
    <cellStyle name="Separador de milhares 4" xfId="35" xr:uid="{6977FD32-8443-4A8E-838A-9AA47CCF799C}"/>
    <cellStyle name="Separador de milhares 5" xfId="36" xr:uid="{A17EE813-86BD-46EB-BEBE-41002089E1B9}"/>
    <cellStyle name="Separador de milhares 5 2" xfId="37" xr:uid="{D8BE8AC9-4637-4CDC-B77E-EEB12B8DF3B7}"/>
    <cellStyle name="Separador de milhares 6" xfId="38" xr:uid="{EA02AA7D-60BB-4B31-B371-BCE87E139F7F}"/>
    <cellStyle name="Separador de milhares 7" xfId="39" xr:uid="{6E756C70-F90E-43E1-8683-F2A8628E49E3}"/>
    <cellStyle name="Separador de milhares 8" xfId="40" xr:uid="{4B3CB359-3CC2-4405-A56D-427E2439A61A}"/>
    <cellStyle name="Separador de milhares 8 2" xfId="65" xr:uid="{1A8A4F05-9C12-48F3-BC12-DDDF0B5B8028}"/>
    <cellStyle name="Separador de milhares 9" xfId="41" xr:uid="{ECFDC7D7-4A53-4C49-89D0-D4A1756585F6}"/>
    <cellStyle name="Vírgula" xfId="8" builtinId="3"/>
    <cellStyle name="Vírgula 10" xfId="85" xr:uid="{BE07642A-1E3B-41F4-853F-667388DD779E}"/>
    <cellStyle name="Vírgula 2" xfId="42" xr:uid="{98E9CF80-8690-4CED-9DC2-7BD31CB23F25}"/>
    <cellStyle name="Vírgula 2 2" xfId="43" xr:uid="{EEA0CF54-4BFF-4FBB-BAF0-F8330FAB4270}"/>
    <cellStyle name="Vírgula 2 2 2" xfId="67" xr:uid="{DEA4D951-E607-4F68-AC58-FB0AB5D5F8EA}"/>
    <cellStyle name="Vírgula 2 3" xfId="44" xr:uid="{4AE173EB-C020-4F9A-A416-74C06B16A529}"/>
    <cellStyle name="Vírgula 2 3 2" xfId="68" xr:uid="{60BDCC34-60D6-40C4-B3D2-277E7C4020F4}"/>
    <cellStyle name="Vírgula 2 4" xfId="66" xr:uid="{31E3B9DF-D94B-4469-9CC4-DD8C60DFDBBC}"/>
    <cellStyle name="Vírgula 2_A-29" xfId="55" xr:uid="{32012E35-80FF-4C13-A5C1-8DD25E7BE97A}"/>
    <cellStyle name="Vírgula 3" xfId="45" xr:uid="{F9D1A6F8-DB83-46A3-B3EB-A6EC136B04AB}"/>
    <cellStyle name="Vírgula 3 2" xfId="46" xr:uid="{17505769-623D-4BCB-9AE4-998E571E58F2}"/>
    <cellStyle name="Vírgula 3 2 2" xfId="70" xr:uid="{E211E27E-7685-4649-B920-10C5F45A0604}"/>
    <cellStyle name="Vírgula 3 3" xfId="69" xr:uid="{31265C33-DDEE-49D7-8427-40BE3B372566}"/>
    <cellStyle name="Vírgula 3_A-29" xfId="56" xr:uid="{E11525ED-FD87-410B-A0AF-9EEA102AD8E9}"/>
    <cellStyle name="Vírgula 4" xfId="47" xr:uid="{725F09AB-8692-4E7E-9F18-19A48F3C36D8}"/>
    <cellStyle name="Vírgula 4 2" xfId="4" xr:uid="{00000000-0005-0000-0000-00000A000000}"/>
    <cellStyle name="Vírgula 4 2 2" xfId="60" xr:uid="{E41F130F-CDB5-4607-8023-8F373D8E6FD1}"/>
    <cellStyle name="Vírgula 4 3" xfId="71" xr:uid="{F4A286DA-5C58-4CB7-8183-759093ECF8D8}"/>
    <cellStyle name="Vírgula 4_A-29" xfId="57" xr:uid="{2A7DBD42-BBF2-45EB-BA1F-B6D79C069B4F}"/>
    <cellStyle name="Vírgula 5" xfId="48" xr:uid="{BEAD5BD6-CCDE-4B48-BB6E-AF5002301544}"/>
    <cellStyle name="Vírgula 5 2" xfId="53" xr:uid="{1D2CA8D5-582A-45CC-B09B-AF3FE25615F6}"/>
    <cellStyle name="Vírgula 5 2 2" xfId="75" xr:uid="{BA30D57B-1E17-4B5C-B8E4-D425CCCC2603}"/>
    <cellStyle name="Vírgula 5 3" xfId="72" xr:uid="{4DFA6AE5-EC45-4766-8044-65698089559C}"/>
    <cellStyle name="Vírgula 5_A-29" xfId="58" xr:uid="{5F377A9B-6DEF-4C1F-A79F-796E1B5B1DF1}"/>
    <cellStyle name="Vírgula 6" xfId="49" xr:uid="{5986443C-57AE-4392-880F-9AEBDC9C3EE2}"/>
    <cellStyle name="Vírgula 6 2" xfId="73" xr:uid="{C5BC1A4B-C7AF-42FD-93B2-FD67AADAE82A}"/>
    <cellStyle name="Vírgula 7" xfId="61" xr:uid="{B97A054F-0F3A-493B-A7D7-980E34AC65B8}"/>
    <cellStyle name="Vírgula 8" xfId="83" xr:uid="{5AF950E2-6BF0-465A-B353-517179A70895}"/>
    <cellStyle name="Vírgula 84" xfId="59" xr:uid="{4C8A396D-AECB-495D-BFC1-F5DC8BE54FAF}"/>
    <cellStyle name="Vírgula 9" xfId="84" xr:uid="{D0B10DF5-1FB7-4966-8360-71122F1219CF}"/>
  </cellStyles>
  <dxfs count="0"/>
  <tableStyles count="1" defaultTableStyle="TableStyleMedium2" defaultPivotStyle="PivotStyleMedium9">
    <tableStyle name="Invisible" pivot="0" table="0" count="0" xr9:uid="{CAC9666A-48FF-4AA4-8DBC-1C13893B5B2D}"/>
  </tableStyles>
  <colors>
    <mruColors>
      <color rgb="FF1F497D"/>
      <color rgb="FFFAA764"/>
      <color rgb="FFD79C6F"/>
      <color rgb="FFC4D79B"/>
      <color rgb="FF8DB4E2"/>
      <color rgb="FFE9D27F"/>
      <color rgb="FF868686"/>
      <color rgb="FF7F94AB"/>
      <color rgb="FFF79646"/>
      <color rgb="FF268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0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5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8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6.xml"/><Relationship Id="rId75" Type="http://schemas.openxmlformats.org/officeDocument/2006/relationships/externalLink" Target="externalLinks/externalLink11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73" Type="http://schemas.openxmlformats.org/officeDocument/2006/relationships/externalLink" Target="externalLinks/externalLink9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5206847862435"/>
          <c:y val="8.5847307304527679E-2"/>
          <c:w val="0.78971967977606505"/>
          <c:h val="0.60149819829522522"/>
        </c:manualLayout>
      </c:layout>
      <c:lineChart>
        <c:grouping val="standard"/>
        <c:varyColors val="0"/>
        <c:ser>
          <c:idx val="0"/>
          <c:order val="0"/>
          <c:tx>
            <c:strRef>
              <c:f>'A-24'!$C$7</c:f>
              <c:strCache>
                <c:ptCount val="1"/>
                <c:pt idx="0">
                  <c:v>Consumer</c:v>
                </c:pt>
              </c:strCache>
            </c:strRef>
          </c:tx>
          <c:spPr>
            <a:ln w="15875" cap="rnd">
              <a:solidFill>
                <a:srgbClr val="26864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5BF-485B-BCCE-0DC8ECC48F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35BF-485B-BCCE-0DC8ECC48F7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35BF-485B-BCCE-0DC8ECC48F7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35BF-485B-BCCE-0DC8ECC48F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35BF-485B-BCCE-0DC8ECC48F7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35BF-485B-BCCE-0DC8ECC48F7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35BF-485B-BCCE-0DC8ECC48F7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35BF-485B-BCCE-0DC8ECC48F7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35BF-485B-BCCE-0DC8ECC48F7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35BF-485B-BCCE-0DC8ECC48F7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35BF-485B-BCCE-0DC8ECC48F7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35BF-485B-BCCE-0DC8ECC48F7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35BF-485B-BCCE-0DC8ECC48F7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35BF-485B-BCCE-0DC8ECC48F7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35BF-485B-BCCE-0DC8ECC48F7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35BF-485B-BCCE-0DC8ECC48F7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35BF-485B-BCCE-0DC8ECC48F7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35BF-485B-BCCE-0DC8ECC48F7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35BF-485B-BCCE-0DC8ECC48F7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35BF-485B-BCCE-0DC8ECC48F7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35BF-485B-BCCE-0DC8ECC48F7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35BF-485B-BCCE-0DC8ECC48F7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35BF-485B-BCCE-0DC8ECC48F7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35BF-485B-BCCE-0DC8ECC48F7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35BF-485B-BCCE-0DC8ECC48F7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35BF-485B-BCCE-0DC8ECC48F7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35BF-485B-BCCE-0DC8ECC48F7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35BF-485B-BCCE-0DC8ECC48F7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35BF-485B-BCCE-0DC8ECC48F7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35BF-485B-BCCE-0DC8ECC48F7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35BF-485B-BCCE-0DC8ECC48F7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35BF-485B-BCCE-0DC8ECC48F7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35BF-485B-BCCE-0DC8ECC48F7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35BF-485B-BCCE-0DC8ECC48F7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35BF-485B-BCCE-0DC8ECC48F7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35BF-485B-BCCE-0DC8ECC48F7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35BF-485B-BCCE-0DC8ECC48F7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35BF-485B-BCCE-0DC8ECC48F7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35BF-485B-BCCE-0DC8ECC48F7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35BF-485B-BCCE-0DC8ECC48F7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35BF-485B-BCCE-0DC8ECC48F7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35BF-485B-BCCE-0DC8ECC48F7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35BF-485B-BCCE-0DC8ECC48F7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35BF-485B-BCCE-0DC8ECC48F7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35BF-485B-BCCE-0DC8ECC48F7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35BF-485B-BCCE-0DC8ECC48F7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35BF-485B-BCCE-0DC8ECC48F71}"/>
                </c:ext>
              </c:extLst>
            </c:dLbl>
            <c:dLbl>
              <c:idx val="47"/>
              <c:layout>
                <c:manualLayout>
                  <c:x val="-1.1664695351487699E-16"/>
                  <c:y val="-6.2371760506914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5BF-485B-BCCE-0DC8ECC48F71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35BF-485B-BCCE-0DC8ECC48F71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35BF-485B-BCCE-0DC8ECC48F71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35BF-485B-BCCE-0DC8ECC48F7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35BF-485B-BCCE-0DC8ECC48F71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35BF-485B-BCCE-0DC8ECC48F71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35BF-485B-BCCE-0DC8ECC48F71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35BF-485B-BCCE-0DC8ECC48F71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35BF-485B-BCCE-0DC8ECC48F71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35BF-485B-BCCE-0DC8ECC48F71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35BF-485B-BCCE-0DC8ECC48F71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35BF-485B-BCCE-0DC8ECC48F71}"/>
                </c:ext>
              </c:extLst>
            </c:dLbl>
            <c:dLbl>
              <c:idx val="5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108000" tIns="19050" rIns="36000" bIns="19050" anchor="b" anchorCtr="0">
                  <a:spAutoFit/>
                </a:bodyPr>
                <a:lstStyle/>
                <a:p>
                  <a:pPr algn="ctr">
                    <a:defRPr lang="en-US" sz="900" b="0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74-35BF-485B-BCCE-0DC8ECC48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'A-24'!$A$9:$A$68</c:f>
              <c:numCache>
                <c:formatCode>[$-409]mmm\-yy;@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'A-24'!$C$9:$C$68</c:f>
              <c:numCache>
                <c:formatCode>#,##0.00</c:formatCode>
                <c:ptCount val="60"/>
                <c:pt idx="0">
                  <c:v>4.3</c:v>
                </c:pt>
                <c:pt idx="1">
                  <c:v>4.3099999999999996</c:v>
                </c:pt>
                <c:pt idx="2">
                  <c:v>4.24</c:v>
                </c:pt>
                <c:pt idx="3">
                  <c:v>3.71</c:v>
                </c:pt>
                <c:pt idx="4">
                  <c:v>3.41</c:v>
                </c:pt>
                <c:pt idx="5">
                  <c:v>3.54</c:v>
                </c:pt>
                <c:pt idx="6">
                  <c:v>3.64</c:v>
                </c:pt>
                <c:pt idx="7">
                  <c:v>3.67</c:v>
                </c:pt>
                <c:pt idx="8">
                  <c:v>3.65</c:v>
                </c:pt>
                <c:pt idx="9">
                  <c:v>3.92</c:v>
                </c:pt>
                <c:pt idx="10">
                  <c:v>4.0199999999999996</c:v>
                </c:pt>
                <c:pt idx="11">
                  <c:v>4.0599999999999996</c:v>
                </c:pt>
                <c:pt idx="12">
                  <c:v>4.1100000000000003</c:v>
                </c:pt>
                <c:pt idx="13">
                  <c:v>4.34</c:v>
                </c:pt>
                <c:pt idx="14">
                  <c:v>5.0599999999999996</c:v>
                </c:pt>
                <c:pt idx="15">
                  <c:v>4.7699999999999996</c:v>
                </c:pt>
                <c:pt idx="16">
                  <c:v>5.25</c:v>
                </c:pt>
                <c:pt idx="17">
                  <c:v>5.36</c:v>
                </c:pt>
                <c:pt idx="18">
                  <c:v>5.26</c:v>
                </c:pt>
                <c:pt idx="19">
                  <c:v>5.4</c:v>
                </c:pt>
                <c:pt idx="20">
                  <c:v>5.6</c:v>
                </c:pt>
                <c:pt idx="21">
                  <c:v>5.76</c:v>
                </c:pt>
                <c:pt idx="22">
                  <c:v>6.28</c:v>
                </c:pt>
                <c:pt idx="23">
                  <c:v>5.96</c:v>
                </c:pt>
                <c:pt idx="24">
                  <c:v>5.83</c:v>
                </c:pt>
                <c:pt idx="25">
                  <c:v>5.42</c:v>
                </c:pt>
                <c:pt idx="26">
                  <c:v>5.46</c:v>
                </c:pt>
                <c:pt idx="27">
                  <c:v>5.93</c:v>
                </c:pt>
                <c:pt idx="28">
                  <c:v>5.84</c:v>
                </c:pt>
                <c:pt idx="29">
                  <c:v>5.39</c:v>
                </c:pt>
                <c:pt idx="30">
                  <c:v>4.79</c:v>
                </c:pt>
                <c:pt idx="31">
                  <c:v>4.33</c:v>
                </c:pt>
                <c:pt idx="32">
                  <c:v>3.83</c:v>
                </c:pt>
                <c:pt idx="33">
                  <c:v>3.92</c:v>
                </c:pt>
                <c:pt idx="34">
                  <c:v>4.21</c:v>
                </c:pt>
                <c:pt idx="35">
                  <c:v>4.2</c:v>
                </c:pt>
                <c:pt idx="36">
                  <c:v>4.22</c:v>
                </c:pt>
                <c:pt idx="37">
                  <c:v>4.0999999999999996</c:v>
                </c:pt>
                <c:pt idx="38">
                  <c:v>4.22</c:v>
                </c:pt>
                <c:pt idx="39">
                  <c:v>4.24</c:v>
                </c:pt>
                <c:pt idx="40">
                  <c:v>4.2300000000000004</c:v>
                </c:pt>
                <c:pt idx="41">
                  <c:v>4.01</c:v>
                </c:pt>
                <c:pt idx="42">
                  <c:v>4.04</c:v>
                </c:pt>
                <c:pt idx="43">
                  <c:v>3.86</c:v>
                </c:pt>
                <c:pt idx="44">
                  <c:v>3.88</c:v>
                </c:pt>
                <c:pt idx="45">
                  <c:v>3.82</c:v>
                </c:pt>
                <c:pt idx="46">
                  <c:v>3.77</c:v>
                </c:pt>
                <c:pt idx="47">
                  <c:v>3.68</c:v>
                </c:pt>
                <c:pt idx="48">
                  <c:v>3.6</c:v>
                </c:pt>
                <c:pt idx="49">
                  <c:v>3.72</c:v>
                </c:pt>
                <c:pt idx="50">
                  <c:v>3.73</c:v>
                </c:pt>
                <c:pt idx="51">
                  <c:v>3.92</c:v>
                </c:pt>
                <c:pt idx="52">
                  <c:v>3.94</c:v>
                </c:pt>
                <c:pt idx="53">
                  <c:v>3.93</c:v>
                </c:pt>
                <c:pt idx="54">
                  <c:v>4.12</c:v>
                </c:pt>
                <c:pt idx="55">
                  <c:v>4.16</c:v>
                </c:pt>
                <c:pt idx="56">
                  <c:v>4.12</c:v>
                </c:pt>
                <c:pt idx="57">
                  <c:v>4.08</c:v>
                </c:pt>
                <c:pt idx="58">
                  <c:v>4.08</c:v>
                </c:pt>
                <c:pt idx="59">
                  <c:v>4.13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'A-24'!$C$56</c15:f>
                <c15:dlblRangeCache>
                  <c:ptCount val="1"/>
                  <c:pt idx="0">
                    <c:v>3,68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5BF-485B-BCCE-0DC8ECC48F71}"/>
            </c:ext>
          </c:extLst>
        </c:ser>
        <c:ser>
          <c:idx val="1"/>
          <c:order val="1"/>
          <c:tx>
            <c:strRef>
              <c:f>'A-24'!$D$7</c:f>
              <c:strCache>
                <c:ptCount val="1"/>
                <c:pt idx="0">
                  <c:v>Distributer</c:v>
                </c:pt>
              </c:strCache>
            </c:strRef>
          </c:tx>
          <c:spPr>
            <a:ln w="15875" cap="rnd">
              <a:solidFill>
                <a:srgbClr val="A4B05E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layout>
                <c:manualLayout>
                  <c:x val="6.3626346016601304E-3"/>
                  <c:y val="6.5654484744120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5BF-485B-BCCE-0DC8ECC48F71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35BF-485B-BCCE-0DC8ECC48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'A-24'!$A$9:$A$68</c:f>
              <c:numCache>
                <c:formatCode>[$-409]mmm\-yy;@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'A-24'!$D$9:$D$68</c:f>
              <c:numCache>
                <c:formatCode>#,##0.00</c:formatCode>
                <c:ptCount val="60"/>
                <c:pt idx="0">
                  <c:v>3.85</c:v>
                </c:pt>
                <c:pt idx="1">
                  <c:v>3.89</c:v>
                </c:pt>
                <c:pt idx="2">
                  <c:v>3.84</c:v>
                </c:pt>
                <c:pt idx="3">
                  <c:v>3.1</c:v>
                </c:pt>
                <c:pt idx="4">
                  <c:v>2.86</c:v>
                </c:pt>
                <c:pt idx="5">
                  <c:v>3.04</c:v>
                </c:pt>
                <c:pt idx="6">
                  <c:v>3.14</c:v>
                </c:pt>
                <c:pt idx="7">
                  <c:v>3.18</c:v>
                </c:pt>
                <c:pt idx="9">
                  <c:v>3.3</c:v>
                </c:pt>
                <c:pt idx="10">
                  <c:v>3.45</c:v>
                </c:pt>
                <c:pt idx="11">
                  <c:v>3.44</c:v>
                </c:pt>
                <c:pt idx="12">
                  <c:v>3.5</c:v>
                </c:pt>
                <c:pt idx="13">
                  <c:v>3.72</c:v>
                </c:pt>
                <c:pt idx="14">
                  <c:v>4.3</c:v>
                </c:pt>
                <c:pt idx="15">
                  <c:v>4.01</c:v>
                </c:pt>
                <c:pt idx="16">
                  <c:v>4.57</c:v>
                </c:pt>
                <c:pt idx="17">
                  <c:v>4.59</c:v>
                </c:pt>
                <c:pt idx="18">
                  <c:v>4.53</c:v>
                </c:pt>
                <c:pt idx="19">
                  <c:v>4.7699999999999996</c:v>
                </c:pt>
                <c:pt idx="20">
                  <c:v>4.93</c:v>
                </c:pt>
                <c:pt idx="21">
                  <c:v>5.08</c:v>
                </c:pt>
                <c:pt idx="22">
                  <c:v>5.46</c:v>
                </c:pt>
                <c:pt idx="23">
                  <c:v>5.03</c:v>
                </c:pt>
                <c:pt idx="24">
                  <c:v>4.91</c:v>
                </c:pt>
                <c:pt idx="25">
                  <c:v>4.38</c:v>
                </c:pt>
                <c:pt idx="26">
                  <c:v>4.6399999999999997</c:v>
                </c:pt>
                <c:pt idx="27">
                  <c:v>5.16</c:v>
                </c:pt>
                <c:pt idx="28">
                  <c:v>4.9000000000000004</c:v>
                </c:pt>
                <c:pt idx="29">
                  <c:v>4.4800000000000004</c:v>
                </c:pt>
                <c:pt idx="30">
                  <c:v>4.01</c:v>
                </c:pt>
                <c:pt idx="31">
                  <c:v>3.6</c:v>
                </c:pt>
                <c:pt idx="32">
                  <c:v>3.09</c:v>
                </c:pt>
                <c:pt idx="33">
                  <c:v>3.38</c:v>
                </c:pt>
                <c:pt idx="34">
                  <c:v>3.6</c:v>
                </c:pt>
                <c:pt idx="35">
                  <c:v>3.58</c:v>
                </c:pt>
                <c:pt idx="36">
                  <c:v>3.5</c:v>
                </c:pt>
                <c:pt idx="37">
                  <c:v>3.47</c:v>
                </c:pt>
                <c:pt idx="38">
                  <c:v>3.52</c:v>
                </c:pt>
                <c:pt idx="39">
                  <c:v>3.68</c:v>
                </c:pt>
                <c:pt idx="40">
                  <c:v>3.48</c:v>
                </c:pt>
                <c:pt idx="41">
                  <c:v>3.28</c:v>
                </c:pt>
                <c:pt idx="42">
                  <c:v>3.21</c:v>
                </c:pt>
                <c:pt idx="43">
                  <c:v>3.07</c:v>
                </c:pt>
                <c:pt idx="44">
                  <c:v>3.14</c:v>
                </c:pt>
                <c:pt idx="45">
                  <c:v>3.11</c:v>
                </c:pt>
                <c:pt idx="46">
                  <c:v>3.07</c:v>
                </c:pt>
                <c:pt idx="47">
                  <c:v>2.88</c:v>
                </c:pt>
                <c:pt idx="48">
                  <c:v>2.8</c:v>
                </c:pt>
                <c:pt idx="49">
                  <c:v>3.36</c:v>
                </c:pt>
                <c:pt idx="50">
                  <c:v>3.37</c:v>
                </c:pt>
                <c:pt idx="51">
                  <c:v>3.28</c:v>
                </c:pt>
                <c:pt idx="52">
                  <c:v>3.23</c:v>
                </c:pt>
                <c:pt idx="53">
                  <c:v>3.21</c:v>
                </c:pt>
                <c:pt idx="54">
                  <c:v>3.44</c:v>
                </c:pt>
                <c:pt idx="55">
                  <c:v>3.48</c:v>
                </c:pt>
                <c:pt idx="56">
                  <c:v>3.33</c:v>
                </c:pt>
                <c:pt idx="57">
                  <c:v>3.31</c:v>
                </c:pt>
                <c:pt idx="58">
                  <c:v>3.38</c:v>
                </c:pt>
                <c:pt idx="59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F-485B-BCCE-0DC8ECC48F71}"/>
            </c:ext>
          </c:extLst>
        </c:ser>
        <c:ser>
          <c:idx val="2"/>
          <c:order val="2"/>
          <c:tx>
            <c:strRef>
              <c:f>'A-24'!$E$7</c:f>
              <c:strCache>
                <c:ptCount val="1"/>
                <c:pt idx="0">
                  <c:v>Plant/SP</c:v>
                </c:pt>
              </c:strCache>
            </c:strRef>
          </c:tx>
          <c:spPr>
            <a:ln w="15875" cap="rnd">
              <a:solidFill>
                <a:srgbClr val="E2B946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layout>
                <c:manualLayout>
                  <c:x val="0"/>
                  <c:y val="5.735910593827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35BF-485B-BCCE-0DC8ECC48F71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35BF-485B-BCCE-0DC8ECC48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'A-24'!$A$9:$A$68</c:f>
              <c:numCache>
                <c:formatCode>[$-409]mmm\-yy;@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'A-24'!$E$9:$E$68</c:f>
              <c:numCache>
                <c:formatCode>#,##0.00</c:formatCode>
                <c:ptCount val="60"/>
                <c:pt idx="0">
                  <c:v>2.75</c:v>
                </c:pt>
                <c:pt idx="1">
                  <c:v>2.81</c:v>
                </c:pt>
                <c:pt idx="2">
                  <c:v>2.4900000000000002</c:v>
                </c:pt>
                <c:pt idx="3">
                  <c:v>1.81</c:v>
                </c:pt>
                <c:pt idx="4">
                  <c:v>1.91</c:v>
                </c:pt>
                <c:pt idx="5">
                  <c:v>2.1800000000000002</c:v>
                </c:pt>
                <c:pt idx="6">
                  <c:v>2.1800000000000002</c:v>
                </c:pt>
                <c:pt idx="7">
                  <c:v>2.29</c:v>
                </c:pt>
                <c:pt idx="8">
                  <c:v>2.37</c:v>
                </c:pt>
                <c:pt idx="9">
                  <c:v>2.59</c:v>
                </c:pt>
                <c:pt idx="10">
                  <c:v>2.67</c:v>
                </c:pt>
                <c:pt idx="11">
                  <c:v>2.61</c:v>
                </c:pt>
                <c:pt idx="12">
                  <c:v>2.66</c:v>
                </c:pt>
                <c:pt idx="13">
                  <c:v>2.88</c:v>
                </c:pt>
                <c:pt idx="14">
                  <c:v>3.35</c:v>
                </c:pt>
                <c:pt idx="15">
                  <c:v>3.17</c:v>
                </c:pt>
                <c:pt idx="16">
                  <c:v>3.62</c:v>
                </c:pt>
                <c:pt idx="17">
                  <c:v>3.6</c:v>
                </c:pt>
                <c:pt idx="18">
                  <c:v>3.57</c:v>
                </c:pt>
                <c:pt idx="19">
                  <c:v>3.78</c:v>
                </c:pt>
                <c:pt idx="20">
                  <c:v>3.9</c:v>
                </c:pt>
                <c:pt idx="21">
                  <c:v>4.1900000000000004</c:v>
                </c:pt>
                <c:pt idx="22">
                  <c:v>4.32</c:v>
                </c:pt>
                <c:pt idx="23">
                  <c:v>3.89</c:v>
                </c:pt>
                <c:pt idx="24">
                  <c:v>3.83</c:v>
                </c:pt>
                <c:pt idx="25">
                  <c:v>3.27</c:v>
                </c:pt>
                <c:pt idx="26">
                  <c:v>3.62</c:v>
                </c:pt>
                <c:pt idx="27">
                  <c:v>4.04</c:v>
                </c:pt>
                <c:pt idx="28">
                  <c:v>3.69</c:v>
                </c:pt>
                <c:pt idx="29">
                  <c:v>3.37</c:v>
                </c:pt>
                <c:pt idx="30">
                  <c:v>3.24</c:v>
                </c:pt>
                <c:pt idx="31">
                  <c:v>2.99</c:v>
                </c:pt>
                <c:pt idx="32">
                  <c:v>2.64</c:v>
                </c:pt>
                <c:pt idx="33">
                  <c:v>2.94</c:v>
                </c:pt>
                <c:pt idx="34">
                  <c:v>3.13</c:v>
                </c:pt>
                <c:pt idx="35">
                  <c:v>3.02</c:v>
                </c:pt>
                <c:pt idx="36">
                  <c:v>2.89</c:v>
                </c:pt>
                <c:pt idx="37">
                  <c:v>2.9</c:v>
                </c:pt>
                <c:pt idx="38">
                  <c:v>2.91</c:v>
                </c:pt>
                <c:pt idx="39">
                  <c:v>3.11</c:v>
                </c:pt>
                <c:pt idx="40">
                  <c:v>2.76</c:v>
                </c:pt>
                <c:pt idx="41">
                  <c:v>2.7</c:v>
                </c:pt>
                <c:pt idx="42">
                  <c:v>2.2999999999999998</c:v>
                </c:pt>
                <c:pt idx="43">
                  <c:v>2.29</c:v>
                </c:pt>
                <c:pt idx="44">
                  <c:v>2.31</c:v>
                </c:pt>
                <c:pt idx="45">
                  <c:v>2.3199999999999998</c:v>
                </c:pt>
                <c:pt idx="46">
                  <c:v>2.25</c:v>
                </c:pt>
                <c:pt idx="47">
                  <c:v>2.23</c:v>
                </c:pt>
                <c:pt idx="48">
                  <c:v>2.0099999999999998</c:v>
                </c:pt>
                <c:pt idx="49">
                  <c:v>2.23</c:v>
                </c:pt>
                <c:pt idx="50">
                  <c:v>2.19</c:v>
                </c:pt>
                <c:pt idx="51">
                  <c:v>2.4300000000000002</c:v>
                </c:pt>
                <c:pt idx="52">
                  <c:v>2.37</c:v>
                </c:pt>
                <c:pt idx="53">
                  <c:v>2.42</c:v>
                </c:pt>
                <c:pt idx="54">
                  <c:v>2.62</c:v>
                </c:pt>
                <c:pt idx="55">
                  <c:v>2.64</c:v>
                </c:pt>
                <c:pt idx="56">
                  <c:v>2.4700000000000002</c:v>
                </c:pt>
                <c:pt idx="57">
                  <c:v>2.56</c:v>
                </c:pt>
                <c:pt idx="58">
                  <c:v>2.63</c:v>
                </c:pt>
                <c:pt idx="59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F-485B-BCCE-0DC8ECC48F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91837568"/>
        <c:axId val="1700273584"/>
      </c:lineChart>
      <c:dateAx>
        <c:axId val="169183756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700273584"/>
        <c:crosses val="autoZero"/>
        <c:auto val="1"/>
        <c:lblOffset val="100"/>
        <c:baseTimeUnit val="months"/>
        <c:majorUnit val="3"/>
        <c:majorTimeUnit val="months"/>
      </c:dateAx>
      <c:valAx>
        <c:axId val="170027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R$ </a:t>
                </a:r>
                <a:r>
                  <a:rPr lang="en-US" sz="1000" b="1" baseline="-25000">
                    <a:solidFill>
                      <a:srgbClr val="000000"/>
                    </a:solidFill>
                  </a:rPr>
                  <a:t>(dec-24)</a:t>
                </a:r>
                <a:r>
                  <a:rPr lang="en-US" sz="1000" b="1">
                    <a:solidFill>
                      <a:srgbClr val="000000"/>
                    </a:solidFill>
                  </a:rPr>
                  <a:t>/liter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9183756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'A-37'!$G$68:$G$106</c:f>
              <c:numCache>
                <c:formatCode>0.00</c:formatCode>
                <c:ptCount val="39"/>
                <c:pt idx="0">
                  <c:v>6.5378000329842862</c:v>
                </c:pt>
                <c:pt idx="1">
                  <c:v>7.1833255248523562</c:v>
                </c:pt>
                <c:pt idx="2">
                  <c:v>7.2826000193232918</c:v>
                </c:pt>
                <c:pt idx="3">
                  <c:v>7.6967632131949637</c:v>
                </c:pt>
                <c:pt idx="4">
                  <c:v>7.3580014917714802</c:v>
                </c:pt>
                <c:pt idx="5">
                  <c:v>7.6514282195961263</c:v>
                </c:pt>
                <c:pt idx="6">
                  <c:v>7.4033254621899314</c:v>
                </c:pt>
                <c:pt idx="7">
                  <c:v>6.7575769967022996</c:v>
                </c:pt>
                <c:pt idx="8">
                  <c:v>6.2686250142144084</c:v>
                </c:pt>
                <c:pt idx="9">
                  <c:v>6.1816376703544273</c:v>
                </c:pt>
                <c:pt idx="10">
                  <c:v>5.6841271571491818</c:v>
                </c:pt>
                <c:pt idx="11">
                  <c:v>6.2586006971062522</c:v>
                </c:pt>
                <c:pt idx="12">
                  <c:v>6.2343931033452584</c:v>
                </c:pt>
                <c:pt idx="13">
                  <c:v>5.8749651944121482</c:v>
                </c:pt>
                <c:pt idx="14">
                  <c:v>5.4024261623222642</c:v>
                </c:pt>
                <c:pt idx="15">
                  <c:v>5.0873620477121424</c:v>
                </c:pt>
                <c:pt idx="16">
                  <c:v>4.4765156268547592</c:v>
                </c:pt>
                <c:pt idx="17">
                  <c:v>4.1355340704327066</c:v>
                </c:pt>
                <c:pt idx="18">
                  <c:v>3.9902136395750576</c:v>
                </c:pt>
                <c:pt idx="19">
                  <c:v>4.1767784614025842</c:v>
                </c:pt>
                <c:pt idx="20">
                  <c:v>4.2715330798309035</c:v>
                </c:pt>
                <c:pt idx="21">
                  <c:v>4.3086803471373187</c:v>
                </c:pt>
                <c:pt idx="22">
                  <c:v>4.2616513874284809</c:v>
                </c:pt>
                <c:pt idx="23">
                  <c:v>4.4000254260000009</c:v>
                </c:pt>
                <c:pt idx="24">
                  <c:v>4.5415425000000003</c:v>
                </c:pt>
                <c:pt idx="25">
                  <c:v>4.28451</c:v>
                </c:pt>
                <c:pt idx="26">
                  <c:v>4.1007699999999998</c:v>
                </c:pt>
                <c:pt idx="27">
                  <c:v>4.3602699999999999</c:v>
                </c:pt>
                <c:pt idx="28">
                  <c:v>4.6559779999999993</c:v>
                </c:pt>
                <c:pt idx="29">
                  <c:v>4.5934925</c:v>
                </c:pt>
                <c:pt idx="30">
                  <c:v>4.8388999999999998</c:v>
                </c:pt>
                <c:pt idx="31">
                  <c:v>5.0921620000000001</c:v>
                </c:pt>
                <c:pt idx="32">
                  <c:v>5.1468524999999996</c:v>
                </c:pt>
                <c:pt idx="33">
                  <c:v>5.2737219999999994</c:v>
                </c:pt>
                <c:pt idx="34">
                  <c:v>5.6792025000000006</c:v>
                </c:pt>
                <c:pt idx="35">
                  <c:v>6.3941975000000006</c:v>
                </c:pt>
                <c:pt idx="36">
                  <c:v>6.3266080000000002</c:v>
                </c:pt>
                <c:pt idx="37">
                  <c:v>6.0522524999999998</c:v>
                </c:pt>
                <c:pt idx="38">
                  <c:v>5.9448575000000003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2-422E-A7F6-C2E30154979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'A-37'!$H$68:$H$106</c:f>
              <c:numCache>
                <c:formatCode>####0.00000</c:formatCode>
                <c:ptCount val="39"/>
                <c:pt idx="0">
                  <c:v>6.5103050000000007</c:v>
                </c:pt>
                <c:pt idx="1">
                  <c:v>6.6171199999999999</c:v>
                </c:pt>
                <c:pt idx="2">
                  <c:v>7.1369849999999992</c:v>
                </c:pt>
                <c:pt idx="3">
                  <c:v>6.91425</c:v>
                </c:pt>
                <c:pt idx="4">
                  <c:v>7.3535050000000002</c:v>
                </c:pt>
                <c:pt idx="5">
                  <c:v>7.0191099999999995</c:v>
                </c:pt>
                <c:pt idx="6">
                  <c:v>6.3816100000000002</c:v>
                </c:pt>
                <c:pt idx="7">
                  <c:v>5.9005299999999998</c:v>
                </c:pt>
                <c:pt idx="8">
                  <c:v>5.8491499999999998</c:v>
                </c:pt>
                <c:pt idx="9">
                  <c:v>5.3293900000000001</c:v>
                </c:pt>
                <c:pt idx="10">
                  <c:v>5.9793599999999998</c:v>
                </c:pt>
                <c:pt idx="11">
                  <c:v>5.8627599999999997</c:v>
                </c:pt>
                <c:pt idx="12">
                  <c:v>5.640485</c:v>
                </c:pt>
                <c:pt idx="13">
                  <c:v>5.2165099999999995</c:v>
                </c:pt>
                <c:pt idx="14">
                  <c:v>4.9401299999999999</c:v>
                </c:pt>
                <c:pt idx="15">
                  <c:v>4.29589</c:v>
                </c:pt>
                <c:pt idx="16">
                  <c:v>4.0694300000000005</c:v>
                </c:pt>
                <c:pt idx="17">
                  <c:v>3.9524599999999999</c:v>
                </c:pt>
                <c:pt idx="18">
                  <c:v>4.139875</c:v>
                </c:pt>
                <c:pt idx="19">
                  <c:v>4.2152450000000004</c:v>
                </c:pt>
                <c:pt idx="20">
                  <c:v>4.2627600000000001</c:v>
                </c:pt>
                <c:pt idx="21">
                  <c:v>4.2132100000000001</c:v>
                </c:pt>
                <c:pt idx="22">
                  <c:v>4.376315</c:v>
                </c:pt>
                <c:pt idx="23">
                  <c:v>4.5546300000000004</c:v>
                </c:pt>
                <c:pt idx="24">
                  <c:v>4.3498049999999999</c:v>
                </c:pt>
                <c:pt idx="25">
                  <c:v>4.1134000000000004</c:v>
                </c:pt>
                <c:pt idx="26">
                  <c:v>4.2500999999999998</c:v>
                </c:pt>
                <c:pt idx="27">
                  <c:v>4.6362950000000005</c:v>
                </c:pt>
                <c:pt idx="28">
                  <c:v>4.5951500000000003</c:v>
                </c:pt>
                <c:pt idx="29">
                  <c:v>4.8402250000000002</c:v>
                </c:pt>
                <c:pt idx="30">
                  <c:v>5.0539000000000005</c:v>
                </c:pt>
                <c:pt idx="31">
                  <c:v>5.1676500000000001</c:v>
                </c:pt>
                <c:pt idx="32">
                  <c:v>5.2502199999999997</c:v>
                </c:pt>
                <c:pt idx="33">
                  <c:v>5.5477499999999997</c:v>
                </c:pt>
                <c:pt idx="34">
                  <c:v>6.4235199999999999</c:v>
                </c:pt>
                <c:pt idx="35">
                  <c:v>6.3384499999999999</c:v>
                </c:pt>
                <c:pt idx="36">
                  <c:v>6.0849099999999998</c:v>
                </c:pt>
                <c:pt idx="37">
                  <c:v>5.9418800000000003</c:v>
                </c:pt>
                <c:pt idx="38">
                  <c:v>5.7512600000000003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2-422E-A7F6-C2E301549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56352"/>
        <c:axId val="50255872"/>
      </c:lineChart>
      <c:catAx>
        <c:axId val="50256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255872"/>
        <c:crosses val="autoZero"/>
        <c:auto val="1"/>
        <c:lblAlgn val="ctr"/>
        <c:lblOffset val="100"/>
        <c:noMultiLvlLbl val="0"/>
      </c:catAx>
      <c:valAx>
        <c:axId val="5025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25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#'A-23'!A1"/><Relationship Id="rId21" Type="http://schemas.openxmlformats.org/officeDocument/2006/relationships/hyperlink" Target="#'A-20'!A1"/><Relationship Id="rId34" Type="http://schemas.openxmlformats.org/officeDocument/2006/relationships/hyperlink" Target="#'A-31'!A1"/><Relationship Id="rId42" Type="http://schemas.openxmlformats.org/officeDocument/2006/relationships/hyperlink" Target="#'A-39'!A1"/><Relationship Id="rId47" Type="http://schemas.openxmlformats.org/officeDocument/2006/relationships/hyperlink" Target="#'A-44'!A1"/><Relationship Id="rId50" Type="http://schemas.openxmlformats.org/officeDocument/2006/relationships/hyperlink" Target="#'A-47'!A1"/><Relationship Id="rId55" Type="http://schemas.openxmlformats.org/officeDocument/2006/relationships/hyperlink" Target="#'A-52'!_Ref515905412"/><Relationship Id="rId63" Type="http://schemas.openxmlformats.org/officeDocument/2006/relationships/hyperlink" Target="#'A-60'!A1"/><Relationship Id="rId7" Type="http://schemas.openxmlformats.org/officeDocument/2006/relationships/hyperlink" Target="#Ponteiro_A5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9" Type="http://schemas.openxmlformats.org/officeDocument/2006/relationships/hyperlink" Target="#'A-26'!A1"/><Relationship Id="rId11" Type="http://schemas.openxmlformats.org/officeDocument/2006/relationships/hyperlink" Target="#'A-9'!A1"/><Relationship Id="rId24" Type="http://schemas.openxmlformats.org/officeDocument/2006/relationships/image" Target="../media/image3.png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37'!A1"/><Relationship Id="rId45" Type="http://schemas.openxmlformats.org/officeDocument/2006/relationships/hyperlink" Target="#'A-42'!A1"/><Relationship Id="rId53" Type="http://schemas.openxmlformats.org/officeDocument/2006/relationships/hyperlink" Target="#'A-50'!A1"/><Relationship Id="rId58" Type="http://schemas.openxmlformats.org/officeDocument/2006/relationships/hyperlink" Target="#'A-55'!_Ref515905412"/><Relationship Id="rId66" Type="http://schemas.openxmlformats.org/officeDocument/2006/relationships/hyperlink" Target="#'A-62'!A1"/><Relationship Id="rId5" Type="http://schemas.openxmlformats.org/officeDocument/2006/relationships/hyperlink" Target="#Ponteiro_A3"/><Relationship Id="rId61" Type="http://schemas.openxmlformats.org/officeDocument/2006/relationships/hyperlink" Target="#'A-58'!A1"/><Relationship Id="rId19" Type="http://schemas.openxmlformats.org/officeDocument/2006/relationships/hyperlink" Target="#'A-18'!A1"/><Relationship Id="rId14" Type="http://schemas.openxmlformats.org/officeDocument/2006/relationships/hyperlink" Target="#'A-12'!A1"/><Relationship Id="rId22" Type="http://schemas.openxmlformats.org/officeDocument/2006/relationships/hyperlink" Target="#'A-21'!A1"/><Relationship Id="rId27" Type="http://schemas.openxmlformats.org/officeDocument/2006/relationships/hyperlink" Target="#'A-24'!A1"/><Relationship Id="rId30" Type="http://schemas.openxmlformats.org/officeDocument/2006/relationships/hyperlink" Target="#'A-27'!A1"/><Relationship Id="rId35" Type="http://schemas.openxmlformats.org/officeDocument/2006/relationships/hyperlink" Target="#'A-32'!A1"/><Relationship Id="rId43" Type="http://schemas.openxmlformats.org/officeDocument/2006/relationships/hyperlink" Target="#'A-40'!A1"/><Relationship Id="rId48" Type="http://schemas.openxmlformats.org/officeDocument/2006/relationships/hyperlink" Target="#'A-45'!A1"/><Relationship Id="rId56" Type="http://schemas.openxmlformats.org/officeDocument/2006/relationships/hyperlink" Target="#'A-53'!_Ref515905412"/><Relationship Id="rId64" Type="http://schemas.openxmlformats.org/officeDocument/2006/relationships/image" Target="../media/image4.png"/><Relationship Id="rId8" Type="http://schemas.openxmlformats.org/officeDocument/2006/relationships/hyperlink" Target="#'A-6'!A1"/><Relationship Id="rId51" Type="http://schemas.openxmlformats.org/officeDocument/2006/relationships/hyperlink" Target="#'A-48'!A1"/><Relationship Id="rId3" Type="http://schemas.openxmlformats.org/officeDocument/2006/relationships/image" Target="../media/image2.png"/><Relationship Id="rId12" Type="http://schemas.openxmlformats.org/officeDocument/2006/relationships/hyperlink" Target="#'A-10'!A1"/><Relationship Id="rId17" Type="http://schemas.openxmlformats.org/officeDocument/2006/relationships/hyperlink" Target="#'A-16'!A1"/><Relationship Id="rId25" Type="http://schemas.openxmlformats.org/officeDocument/2006/relationships/hyperlink" Target="#'A-15'!A1"/><Relationship Id="rId33" Type="http://schemas.openxmlformats.org/officeDocument/2006/relationships/hyperlink" Target="#'A-30'!A1"/><Relationship Id="rId38" Type="http://schemas.openxmlformats.org/officeDocument/2006/relationships/hyperlink" Target="#'A-35'!A1"/><Relationship Id="rId46" Type="http://schemas.openxmlformats.org/officeDocument/2006/relationships/hyperlink" Target="#'A-43'!A1"/><Relationship Id="rId59" Type="http://schemas.openxmlformats.org/officeDocument/2006/relationships/hyperlink" Target="#'A-56'!A1"/><Relationship Id="rId67" Type="http://schemas.openxmlformats.org/officeDocument/2006/relationships/image" Target="../media/image5.png"/><Relationship Id="rId20" Type="http://schemas.openxmlformats.org/officeDocument/2006/relationships/hyperlink" Target="#'A-19'!A1"/><Relationship Id="rId41" Type="http://schemas.openxmlformats.org/officeDocument/2006/relationships/hyperlink" Target="#'A-38'!A1"/><Relationship Id="rId54" Type="http://schemas.openxmlformats.org/officeDocument/2006/relationships/hyperlink" Target="#'A-51'!A1"/><Relationship Id="rId62" Type="http://schemas.openxmlformats.org/officeDocument/2006/relationships/hyperlink" Target="#'A-59'!A1"/><Relationship Id="rId1" Type="http://schemas.openxmlformats.org/officeDocument/2006/relationships/hyperlink" Target="#Ponteiro_A1"/><Relationship Id="rId6" Type="http://schemas.openxmlformats.org/officeDocument/2006/relationships/hyperlink" Target="#Ponteiro_A4"/><Relationship Id="rId15" Type="http://schemas.openxmlformats.org/officeDocument/2006/relationships/hyperlink" Target="#'A-13'!A1"/><Relationship Id="rId23" Type="http://schemas.openxmlformats.org/officeDocument/2006/relationships/hyperlink" Target="#'A-22'!A1"/><Relationship Id="rId28" Type="http://schemas.openxmlformats.org/officeDocument/2006/relationships/hyperlink" Target="#'A-25'!A1"/><Relationship Id="rId36" Type="http://schemas.openxmlformats.org/officeDocument/2006/relationships/hyperlink" Target="#'A-33'!A1"/><Relationship Id="rId49" Type="http://schemas.openxmlformats.org/officeDocument/2006/relationships/hyperlink" Target="#'A-46'!A1"/><Relationship Id="rId57" Type="http://schemas.openxmlformats.org/officeDocument/2006/relationships/hyperlink" Target="#'A-54'!_Ref515905412"/><Relationship Id="rId10" Type="http://schemas.openxmlformats.org/officeDocument/2006/relationships/hyperlink" Target="#'A-8'!A1"/><Relationship Id="rId31" Type="http://schemas.openxmlformats.org/officeDocument/2006/relationships/hyperlink" Target="#'A-28'!A1"/><Relationship Id="rId44" Type="http://schemas.openxmlformats.org/officeDocument/2006/relationships/hyperlink" Target="#'A-41'!A1"/><Relationship Id="rId52" Type="http://schemas.openxmlformats.org/officeDocument/2006/relationships/hyperlink" Target="#'A-49'!A1"/><Relationship Id="rId60" Type="http://schemas.openxmlformats.org/officeDocument/2006/relationships/hyperlink" Target="#'A-57'!A1"/><Relationship Id="rId65" Type="http://schemas.openxmlformats.org/officeDocument/2006/relationships/hyperlink" Target="#'A-61'!A1"/><Relationship Id="rId4" Type="http://schemas.openxmlformats.org/officeDocument/2006/relationships/hyperlink" Target="#Ponteiro_A2"/><Relationship Id="rId9" Type="http://schemas.openxmlformats.org/officeDocument/2006/relationships/hyperlink" Target="#'A-7'!A1"/><Relationship Id="rId13" Type="http://schemas.openxmlformats.org/officeDocument/2006/relationships/hyperlink" Target="#'A-11'!A1"/><Relationship Id="rId18" Type="http://schemas.openxmlformats.org/officeDocument/2006/relationships/hyperlink" Target="#'A-17'!A1"/><Relationship Id="rId39" Type="http://schemas.openxmlformats.org/officeDocument/2006/relationships/hyperlink" Target="#'A-36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566740</xdr:colOff>
      <xdr:row>65</xdr:row>
      <xdr:rowOff>45246</xdr:rowOff>
    </xdr:from>
    <xdr:to>
      <xdr:col>25</xdr:col>
      <xdr:colOff>420481</xdr:colOff>
      <xdr:row>73</xdr:row>
      <xdr:rowOff>2588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1709" y="12546809"/>
          <a:ext cx="1746835" cy="1481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0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0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0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0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587375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587375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587375</xdr:colOff>
      <xdr:row>58</xdr:row>
      <xdr:rowOff>177800</xdr:rowOff>
    </xdr:to>
    <xdr:pic>
      <xdr:nvPicPr>
        <xdr:cNvPr id="24" name="Imagem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</xdr:row>
      <xdr:rowOff>123825</xdr:rowOff>
    </xdr:from>
    <xdr:to>
      <xdr:col>29</xdr:col>
      <xdr:colOff>587375</xdr:colOff>
      <xdr:row>7</xdr:row>
      <xdr:rowOff>38100</xdr:rowOff>
    </xdr:to>
    <xdr:pic>
      <xdr:nvPicPr>
        <xdr:cNvPr id="25" name="Imagem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</xdr:row>
      <xdr:rowOff>123825</xdr:rowOff>
    </xdr:from>
    <xdr:to>
      <xdr:col>29</xdr:col>
      <xdr:colOff>587375</xdr:colOff>
      <xdr:row>11</xdr:row>
      <xdr:rowOff>0</xdr:rowOff>
    </xdr:to>
    <xdr:pic>
      <xdr:nvPicPr>
        <xdr:cNvPr id="26" name="Imagem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11</xdr:row>
      <xdr:rowOff>123825</xdr:rowOff>
    </xdr:from>
    <xdr:to>
      <xdr:col>29</xdr:col>
      <xdr:colOff>587375</xdr:colOff>
      <xdr:row>15</xdr:row>
      <xdr:rowOff>0</xdr:rowOff>
    </xdr:to>
    <xdr:pic>
      <xdr:nvPicPr>
        <xdr:cNvPr id="27" name="Imagem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15</xdr:row>
      <xdr:rowOff>123825</xdr:rowOff>
    </xdr:from>
    <xdr:to>
      <xdr:col>29</xdr:col>
      <xdr:colOff>587375</xdr:colOff>
      <xdr:row>19</xdr:row>
      <xdr:rowOff>0</xdr:rowOff>
    </xdr:to>
    <xdr:pic>
      <xdr:nvPicPr>
        <xdr:cNvPr id="28" name="Imagem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19</xdr:row>
      <xdr:rowOff>123825</xdr:rowOff>
    </xdr:from>
    <xdr:to>
      <xdr:col>29</xdr:col>
      <xdr:colOff>587375</xdr:colOff>
      <xdr:row>23</xdr:row>
      <xdr:rowOff>0</xdr:rowOff>
    </xdr:to>
    <xdr:pic>
      <xdr:nvPicPr>
        <xdr:cNvPr id="30" name="Imagem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23</xdr:row>
      <xdr:rowOff>123825</xdr:rowOff>
    </xdr:from>
    <xdr:to>
      <xdr:col>29</xdr:col>
      <xdr:colOff>587375</xdr:colOff>
      <xdr:row>27</xdr:row>
      <xdr:rowOff>0</xdr:rowOff>
    </xdr:to>
    <xdr:pic>
      <xdr:nvPicPr>
        <xdr:cNvPr id="31" name="Imagem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27</xdr:row>
      <xdr:rowOff>123825</xdr:rowOff>
    </xdr:from>
    <xdr:to>
      <xdr:col>29</xdr:col>
      <xdr:colOff>587375</xdr:colOff>
      <xdr:row>31</xdr:row>
      <xdr:rowOff>0</xdr:rowOff>
    </xdr:to>
    <xdr:pic>
      <xdr:nvPicPr>
        <xdr:cNvPr id="32" name="Imagem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62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56655</xdr:colOff>
      <xdr:row>2</xdr:row>
      <xdr:rowOff>206320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7AED75-9F25-4CC9-A1BC-4B236369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91" y="277091"/>
          <a:ext cx="693964" cy="38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587375</xdr:colOff>
      <xdr:row>63</xdr:row>
      <xdr:rowOff>73025</xdr:rowOff>
    </xdr:to>
    <xdr:pic>
      <xdr:nvPicPr>
        <xdr:cNvPr id="3" name="Imagem 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C9102F-A4B3-4BCF-8D36-7DF47E09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155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587375</xdr:colOff>
      <xdr:row>35</xdr:row>
      <xdr:rowOff>73025</xdr:rowOff>
    </xdr:to>
    <xdr:pic>
      <xdr:nvPicPr>
        <xdr:cNvPr id="5" name="Imagem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A776796-881D-4021-8C10-C016FD79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6985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36</xdr:row>
      <xdr:rowOff>0</xdr:rowOff>
    </xdr:from>
    <xdr:to>
      <xdr:col>29</xdr:col>
      <xdr:colOff>587375</xdr:colOff>
      <xdr:row>39</xdr:row>
      <xdr:rowOff>73025</xdr:rowOff>
    </xdr:to>
    <xdr:pic>
      <xdr:nvPicPr>
        <xdr:cNvPr id="6" name="Imagem 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45106D-5575-47A7-8B3D-6C4ED38B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7747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40</xdr:row>
      <xdr:rowOff>0</xdr:rowOff>
    </xdr:from>
    <xdr:to>
      <xdr:col>29</xdr:col>
      <xdr:colOff>587375</xdr:colOff>
      <xdr:row>43</xdr:row>
      <xdr:rowOff>73025</xdr:rowOff>
    </xdr:to>
    <xdr:pic>
      <xdr:nvPicPr>
        <xdr:cNvPr id="9" name="Imagem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2C80530-C1BC-40F2-A242-564E4A37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8509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29</xdr:col>
      <xdr:colOff>587375</xdr:colOff>
      <xdr:row>47</xdr:row>
      <xdr:rowOff>73025</xdr:rowOff>
    </xdr:to>
    <xdr:pic>
      <xdr:nvPicPr>
        <xdr:cNvPr id="19" name="Imagem 1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6DC7524-4A50-4256-9BD8-D86B7C39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263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48</xdr:row>
      <xdr:rowOff>0</xdr:rowOff>
    </xdr:from>
    <xdr:to>
      <xdr:col>29</xdr:col>
      <xdr:colOff>587375</xdr:colOff>
      <xdr:row>51</xdr:row>
      <xdr:rowOff>73025</xdr:rowOff>
    </xdr:to>
    <xdr:pic>
      <xdr:nvPicPr>
        <xdr:cNvPr id="20" name="Imagem 1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AA502D6-335B-4637-83BA-DD8B547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52</xdr:row>
      <xdr:rowOff>0</xdr:rowOff>
    </xdr:from>
    <xdr:to>
      <xdr:col>29</xdr:col>
      <xdr:colOff>587375</xdr:colOff>
      <xdr:row>55</xdr:row>
      <xdr:rowOff>73025</xdr:rowOff>
    </xdr:to>
    <xdr:pic>
      <xdr:nvPicPr>
        <xdr:cNvPr id="22" name="Imagem 2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D44FF2F-8523-4EC1-A3ED-4F191C7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56</xdr:row>
      <xdr:rowOff>0</xdr:rowOff>
    </xdr:from>
    <xdr:to>
      <xdr:col>29</xdr:col>
      <xdr:colOff>587375</xdr:colOff>
      <xdr:row>59</xdr:row>
      <xdr:rowOff>73025</xdr:rowOff>
    </xdr:to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9885117-1F15-4101-A90F-AAFD4F3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787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60</xdr:row>
      <xdr:rowOff>0</xdr:rowOff>
    </xdr:from>
    <xdr:to>
      <xdr:col>29</xdr:col>
      <xdr:colOff>587375</xdr:colOff>
      <xdr:row>63</xdr:row>
      <xdr:rowOff>73025</xdr:rowOff>
    </xdr:to>
    <xdr:pic>
      <xdr:nvPicPr>
        <xdr:cNvPr id="62" name="Imagem 6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F0C4CC0-B1B2-47DF-973B-A98CC51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1549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</xdr:row>
      <xdr:rowOff>85725</xdr:rowOff>
    </xdr:from>
    <xdr:to>
      <xdr:col>44</xdr:col>
      <xdr:colOff>587375</xdr:colOff>
      <xdr:row>7</xdr:row>
      <xdr:rowOff>0</xdr:rowOff>
    </xdr:to>
    <xdr:pic>
      <xdr:nvPicPr>
        <xdr:cNvPr id="1024" name="Imagem 10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66DDF5F-DB00-7FAE-DC72-B3964AC8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812006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8</xdr:row>
      <xdr:rowOff>0</xdr:rowOff>
    </xdr:from>
    <xdr:to>
      <xdr:col>44</xdr:col>
      <xdr:colOff>587375</xdr:colOff>
      <xdr:row>11</xdr:row>
      <xdr:rowOff>72232</xdr:rowOff>
    </xdr:to>
    <xdr:pic>
      <xdr:nvPicPr>
        <xdr:cNvPr id="1027" name="Imagem 102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461899-6770-4B2E-A1FB-F6AA5A9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1643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12</xdr:row>
      <xdr:rowOff>0</xdr:rowOff>
    </xdr:from>
    <xdr:to>
      <xdr:col>44</xdr:col>
      <xdr:colOff>587375</xdr:colOff>
      <xdr:row>15</xdr:row>
      <xdr:rowOff>72232</xdr:rowOff>
    </xdr:to>
    <xdr:pic>
      <xdr:nvPicPr>
        <xdr:cNvPr id="1028" name="Imagem 10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D7A13E6-E935-46A7-889A-3BAA31B2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2405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16</xdr:row>
      <xdr:rowOff>0</xdr:rowOff>
    </xdr:from>
    <xdr:to>
      <xdr:col>44</xdr:col>
      <xdr:colOff>587375</xdr:colOff>
      <xdr:row>19</xdr:row>
      <xdr:rowOff>72232</xdr:rowOff>
    </xdr:to>
    <xdr:pic>
      <xdr:nvPicPr>
        <xdr:cNvPr id="1029" name="Imagem 10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422782-97DF-4395-94AE-1FF8BFA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3167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20</xdr:row>
      <xdr:rowOff>0</xdr:rowOff>
    </xdr:from>
    <xdr:to>
      <xdr:col>44</xdr:col>
      <xdr:colOff>590550</xdr:colOff>
      <xdr:row>23</xdr:row>
      <xdr:rowOff>75407</xdr:rowOff>
    </xdr:to>
    <xdr:pic>
      <xdr:nvPicPr>
        <xdr:cNvPr id="33" name="Imagem 3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20ACA0C-3624-464A-8AC1-9CE210B4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393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24</xdr:row>
      <xdr:rowOff>0</xdr:rowOff>
    </xdr:from>
    <xdr:to>
      <xdr:col>44</xdr:col>
      <xdr:colOff>590550</xdr:colOff>
      <xdr:row>27</xdr:row>
      <xdr:rowOff>75407</xdr:rowOff>
    </xdr:to>
    <xdr:pic>
      <xdr:nvPicPr>
        <xdr:cNvPr id="34" name="Imagem 3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7C2746B-16B4-40A2-BC6F-EC43609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469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28</xdr:row>
      <xdr:rowOff>0</xdr:rowOff>
    </xdr:from>
    <xdr:to>
      <xdr:col>44</xdr:col>
      <xdr:colOff>590550</xdr:colOff>
      <xdr:row>31</xdr:row>
      <xdr:rowOff>75407</xdr:rowOff>
    </xdr:to>
    <xdr:pic>
      <xdr:nvPicPr>
        <xdr:cNvPr id="35" name="Imagem 3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E974A27-FE27-4AA6-8441-E8582B2D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546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32</xdr:row>
      <xdr:rowOff>0</xdr:rowOff>
    </xdr:from>
    <xdr:to>
      <xdr:col>44</xdr:col>
      <xdr:colOff>590550</xdr:colOff>
      <xdr:row>35</xdr:row>
      <xdr:rowOff>75407</xdr:rowOff>
    </xdr:to>
    <xdr:pic>
      <xdr:nvPicPr>
        <xdr:cNvPr id="36" name="Imagem 3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358701B-72CC-4AF7-A07F-4CCC4A0E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22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36</xdr:row>
      <xdr:rowOff>0</xdr:rowOff>
    </xdr:from>
    <xdr:to>
      <xdr:col>44</xdr:col>
      <xdr:colOff>590550</xdr:colOff>
      <xdr:row>39</xdr:row>
      <xdr:rowOff>75407</xdr:rowOff>
    </xdr:to>
    <xdr:pic>
      <xdr:nvPicPr>
        <xdr:cNvPr id="37" name="Imagem 3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DEB05DC-1C56-4DAF-804A-F585C8F4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98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40</xdr:row>
      <xdr:rowOff>0</xdr:rowOff>
    </xdr:from>
    <xdr:to>
      <xdr:col>44</xdr:col>
      <xdr:colOff>590550</xdr:colOff>
      <xdr:row>43</xdr:row>
      <xdr:rowOff>75407</xdr:rowOff>
    </xdr:to>
    <xdr:pic>
      <xdr:nvPicPr>
        <xdr:cNvPr id="38" name="Imagem 3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330048A-6F91-4C47-BCF9-27812801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774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44</xdr:row>
      <xdr:rowOff>0</xdr:rowOff>
    </xdr:from>
    <xdr:to>
      <xdr:col>44</xdr:col>
      <xdr:colOff>590550</xdr:colOff>
      <xdr:row>47</xdr:row>
      <xdr:rowOff>75407</xdr:rowOff>
    </xdr:to>
    <xdr:pic>
      <xdr:nvPicPr>
        <xdr:cNvPr id="39" name="Imagem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92CC63C-A17A-47BC-B008-ECCE132B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850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48</xdr:row>
      <xdr:rowOff>0</xdr:rowOff>
    </xdr:from>
    <xdr:to>
      <xdr:col>44</xdr:col>
      <xdr:colOff>590550</xdr:colOff>
      <xdr:row>51</xdr:row>
      <xdr:rowOff>75407</xdr:rowOff>
    </xdr:to>
    <xdr:pic>
      <xdr:nvPicPr>
        <xdr:cNvPr id="40" name="Imagem 3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F12AB78-CF55-4758-816D-3848D74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927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52</xdr:row>
      <xdr:rowOff>0</xdr:rowOff>
    </xdr:from>
    <xdr:to>
      <xdr:col>44</xdr:col>
      <xdr:colOff>590550</xdr:colOff>
      <xdr:row>55</xdr:row>
      <xdr:rowOff>75407</xdr:rowOff>
    </xdr:to>
    <xdr:pic>
      <xdr:nvPicPr>
        <xdr:cNvPr id="41" name="Imagem 4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5730556-6F38-4F6F-9D90-F8BBC4A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03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56</xdr:row>
      <xdr:rowOff>0</xdr:rowOff>
    </xdr:from>
    <xdr:to>
      <xdr:col>44</xdr:col>
      <xdr:colOff>590550</xdr:colOff>
      <xdr:row>59</xdr:row>
      <xdr:rowOff>72232</xdr:rowOff>
    </xdr:to>
    <xdr:pic>
      <xdr:nvPicPr>
        <xdr:cNvPr id="42" name="Imagem 4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46479DD-5159-4367-88BF-F46FC6B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79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60</xdr:row>
      <xdr:rowOff>0</xdr:rowOff>
    </xdr:from>
    <xdr:to>
      <xdr:col>44</xdr:col>
      <xdr:colOff>590550</xdr:colOff>
      <xdr:row>63</xdr:row>
      <xdr:rowOff>75407</xdr:rowOff>
    </xdr:to>
    <xdr:pic>
      <xdr:nvPicPr>
        <xdr:cNvPr id="43" name="Imagem 42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099988B-3B7C-4BE4-BCEE-E2DF450B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1572875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4</xdr:row>
      <xdr:rowOff>0</xdr:rowOff>
    </xdr:from>
    <xdr:to>
      <xdr:col>59</xdr:col>
      <xdr:colOff>587375</xdr:colOff>
      <xdr:row>7</xdr:row>
      <xdr:rowOff>61912</xdr:rowOff>
    </xdr:to>
    <xdr:pic>
      <xdr:nvPicPr>
        <xdr:cNvPr id="44" name="Imagem 4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EDB4365-022D-4A6F-BACE-05DD1921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889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8</xdr:row>
      <xdr:rowOff>0</xdr:rowOff>
    </xdr:from>
    <xdr:to>
      <xdr:col>59</xdr:col>
      <xdr:colOff>587375</xdr:colOff>
      <xdr:row>11</xdr:row>
      <xdr:rowOff>61912</xdr:rowOff>
    </xdr:to>
    <xdr:pic>
      <xdr:nvPicPr>
        <xdr:cNvPr id="45" name="Imagem 4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8899CC9-8049-4AD8-8029-0733D09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1651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12</xdr:row>
      <xdr:rowOff>0</xdr:rowOff>
    </xdr:from>
    <xdr:to>
      <xdr:col>59</xdr:col>
      <xdr:colOff>587375</xdr:colOff>
      <xdr:row>15</xdr:row>
      <xdr:rowOff>61912</xdr:rowOff>
    </xdr:to>
    <xdr:pic>
      <xdr:nvPicPr>
        <xdr:cNvPr id="46" name="Imagem 4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EC69084-7EA3-4292-99AF-6CAAD059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2413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16</xdr:row>
      <xdr:rowOff>0</xdr:rowOff>
    </xdr:from>
    <xdr:to>
      <xdr:col>59</xdr:col>
      <xdr:colOff>587375</xdr:colOff>
      <xdr:row>19</xdr:row>
      <xdr:rowOff>61912</xdr:rowOff>
    </xdr:to>
    <xdr:pic>
      <xdr:nvPicPr>
        <xdr:cNvPr id="47" name="Imagem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AB3E70B7-4EAD-4DD0-88E9-D66B7B6B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175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20</xdr:row>
      <xdr:rowOff>0</xdr:rowOff>
    </xdr:from>
    <xdr:to>
      <xdr:col>59</xdr:col>
      <xdr:colOff>587375</xdr:colOff>
      <xdr:row>23</xdr:row>
      <xdr:rowOff>61912</xdr:rowOff>
    </xdr:to>
    <xdr:pic>
      <xdr:nvPicPr>
        <xdr:cNvPr id="48" name="Imagem 4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8A4A8C2-2FCF-4E24-828F-A32A26E7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937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24</xdr:row>
      <xdr:rowOff>0</xdr:rowOff>
    </xdr:from>
    <xdr:to>
      <xdr:col>59</xdr:col>
      <xdr:colOff>625475</xdr:colOff>
      <xdr:row>27</xdr:row>
      <xdr:rowOff>61912</xdr:rowOff>
    </xdr:to>
    <xdr:pic>
      <xdr:nvPicPr>
        <xdr:cNvPr id="49" name="Imagem 4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D4E20269-6D43-4364-AB42-23C995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449580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27</xdr:row>
      <xdr:rowOff>133350</xdr:rowOff>
    </xdr:from>
    <xdr:to>
      <xdr:col>59</xdr:col>
      <xdr:colOff>625475</xdr:colOff>
      <xdr:row>31</xdr:row>
      <xdr:rowOff>17462</xdr:rowOff>
    </xdr:to>
    <xdr:pic>
      <xdr:nvPicPr>
        <xdr:cNvPr id="52" name="Imagem 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8FFE97-11DA-91CE-15D5-9EEF93B8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1720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31</xdr:row>
      <xdr:rowOff>161925</xdr:rowOff>
    </xdr:from>
    <xdr:to>
      <xdr:col>59</xdr:col>
      <xdr:colOff>625475</xdr:colOff>
      <xdr:row>35</xdr:row>
      <xdr:rowOff>42862</xdr:rowOff>
    </xdr:to>
    <xdr:pic>
      <xdr:nvPicPr>
        <xdr:cNvPr id="53" name="Imagem 5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C8A8499-BC9D-4CE8-A73C-F753888E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9245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35</xdr:row>
      <xdr:rowOff>85725</xdr:rowOff>
    </xdr:from>
    <xdr:to>
      <xdr:col>59</xdr:col>
      <xdr:colOff>625475</xdr:colOff>
      <xdr:row>38</xdr:row>
      <xdr:rowOff>150812</xdr:rowOff>
    </xdr:to>
    <xdr:pic>
      <xdr:nvPicPr>
        <xdr:cNvPr id="54" name="Imagem 5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ED232C9B-B0F0-713B-1FCE-08EF604E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65722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39</xdr:row>
      <xdr:rowOff>171450</xdr:rowOff>
    </xdr:from>
    <xdr:to>
      <xdr:col>59</xdr:col>
      <xdr:colOff>625475</xdr:colOff>
      <xdr:row>43</xdr:row>
      <xdr:rowOff>55562</xdr:rowOff>
    </xdr:to>
    <xdr:pic>
      <xdr:nvPicPr>
        <xdr:cNvPr id="55" name="Imagem 5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53ADCF8-2E48-EB60-2CDC-C92D015D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73818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44</xdr:row>
      <xdr:rowOff>0</xdr:rowOff>
    </xdr:from>
    <xdr:to>
      <xdr:col>60</xdr:col>
      <xdr:colOff>0</xdr:colOff>
      <xdr:row>47</xdr:row>
      <xdr:rowOff>74612</xdr:rowOff>
    </xdr:to>
    <xdr:pic>
      <xdr:nvPicPr>
        <xdr:cNvPr id="50" name="Imagem 49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A0E99E82-D1D1-4F43-9F73-F06B37FD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8501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48</xdr:row>
      <xdr:rowOff>0</xdr:rowOff>
    </xdr:from>
    <xdr:to>
      <xdr:col>60</xdr:col>
      <xdr:colOff>0</xdr:colOff>
      <xdr:row>51</xdr:row>
      <xdr:rowOff>74612</xdr:rowOff>
    </xdr:to>
    <xdr:pic>
      <xdr:nvPicPr>
        <xdr:cNvPr id="56" name="Imagem 55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B31CAF7D-6DC7-EA48-5C93-DA941A3F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9263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52</xdr:row>
      <xdr:rowOff>0</xdr:rowOff>
    </xdr:from>
    <xdr:to>
      <xdr:col>60</xdr:col>
      <xdr:colOff>0</xdr:colOff>
      <xdr:row>55</xdr:row>
      <xdr:rowOff>74612</xdr:rowOff>
    </xdr:to>
    <xdr:pic>
      <xdr:nvPicPr>
        <xdr:cNvPr id="57" name="Imagem 56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2C37850E-9416-F67E-2851-9DF4E9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025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56</xdr:row>
      <xdr:rowOff>0</xdr:rowOff>
    </xdr:from>
    <xdr:to>
      <xdr:col>60</xdr:col>
      <xdr:colOff>0</xdr:colOff>
      <xdr:row>59</xdr:row>
      <xdr:rowOff>74612</xdr:rowOff>
    </xdr:to>
    <xdr:pic>
      <xdr:nvPicPr>
        <xdr:cNvPr id="58" name="Imagem 57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1F6A22A5-D882-C1F6-8ACE-FBAD875B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787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60</xdr:row>
      <xdr:rowOff>0</xdr:rowOff>
    </xdr:from>
    <xdr:to>
      <xdr:col>60</xdr:col>
      <xdr:colOff>0</xdr:colOff>
      <xdr:row>63</xdr:row>
      <xdr:rowOff>74612</xdr:rowOff>
    </xdr:to>
    <xdr:pic>
      <xdr:nvPicPr>
        <xdr:cNvPr id="59" name="Imagem 58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CE944003-4260-6D19-CDF6-CB125620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1549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37</xdr:row>
      <xdr:rowOff>66675</xdr:rowOff>
    </xdr:from>
    <xdr:to>
      <xdr:col>11</xdr:col>
      <xdr:colOff>276225</xdr:colOff>
      <xdr:row>40</xdr:row>
      <xdr:rowOff>0</xdr:rowOff>
    </xdr:to>
    <xdr:pic>
      <xdr:nvPicPr>
        <xdr:cNvPr id="1032" name="Imagem 1031">
          <a:extLst>
            <a:ext uri="{FF2B5EF4-FFF2-40B4-BE49-F238E27FC236}">
              <a16:creationId xmlns:a16="http://schemas.microsoft.com/office/drawing/2014/main" id="{2B094783-FF21-89CE-24DA-A3064CF9A8B5}"/>
            </a:ext>
            <a:ext uri="{147F2762-F138-4A5C-976F-8EAC2B608ADB}">
              <a16:predDERef xmlns:a16="http://schemas.microsoft.com/office/drawing/2014/main" pred="{DC2B9295-5A07-91CE-C14F-9C2C446AF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810125" y="7239000"/>
          <a:ext cx="2381250" cy="495300"/>
        </a:xfrm>
        <a:prstGeom prst="rect">
          <a:avLst/>
        </a:prstGeom>
      </xdr:spPr>
    </xdr:pic>
    <xdr:clientData/>
  </xdr:twoCellAnchor>
  <xdr:twoCellAnchor editAs="oneCell">
    <xdr:from>
      <xdr:col>75</xdr:col>
      <xdr:colOff>0</xdr:colOff>
      <xdr:row>4</xdr:row>
      <xdr:rowOff>0</xdr:rowOff>
    </xdr:from>
    <xdr:to>
      <xdr:col>75</xdr:col>
      <xdr:colOff>587375</xdr:colOff>
      <xdr:row>7</xdr:row>
      <xdr:rowOff>61912</xdr:rowOff>
    </xdr:to>
    <xdr:pic>
      <xdr:nvPicPr>
        <xdr:cNvPr id="51" name="Imagem 50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2DD56D33-77CA-E312-5178-B510DEF2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5188" y="797719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75</xdr:col>
      <xdr:colOff>0</xdr:colOff>
      <xdr:row>7</xdr:row>
      <xdr:rowOff>128588</xdr:rowOff>
    </xdr:from>
    <xdr:to>
      <xdr:col>75</xdr:col>
      <xdr:colOff>587375</xdr:colOff>
      <xdr:row>11</xdr:row>
      <xdr:rowOff>0</xdr:rowOff>
    </xdr:to>
    <xdr:pic>
      <xdr:nvPicPr>
        <xdr:cNvPr id="60" name="Imagem 59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B332157F-99A1-776E-AFC2-6241264BC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5188" y="1497807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154781</xdr:colOff>
      <xdr:row>3</xdr:row>
      <xdr:rowOff>35718</xdr:rowOff>
    </xdr:from>
    <xdr:to>
      <xdr:col>12</xdr:col>
      <xdr:colOff>83344</xdr:colOff>
      <xdr:row>58</xdr:row>
      <xdr:rowOff>157871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42DBC567-F4B5-C78F-2C89-5DADEE979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54781" y="678656"/>
          <a:ext cx="7500938" cy="105639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627F4-700F-4EFE-9C8A-6F6904C6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BA166AF-9961-4C8C-9432-075A4DED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CE25BF-7260-409D-B027-EE3EC0FF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F6043D6-DDE1-4D13-9789-BA5D6078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57175"/>
          <a:ext cx="55245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488FC-B824-4DE5-AFA3-5286F932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9611C-1B07-40DC-BE39-7EB966AD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2B78F65-3155-4F67-BCAB-9EC95954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8956-17F6-4771-951A-482E10B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77F5D-5861-45D1-8B2D-F92BBEE1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566F-CDA6-4100-9206-47A0F6D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1129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C346E11-6506-42CA-AF90-09F74617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8" y="68716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0E8E45CD-5724-427A-8A59-1A2A3265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041B9-CFB7-4849-912C-94AE59C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701544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B0B498-87BB-4810-8E9C-2B49C7EB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2C589F-9820-4E1B-A455-BE44DF58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02768A-11E1-4570-8BCB-9840020C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561975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8CBB88-2EDA-491F-BA08-2873C0E6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424297</xdr:colOff>
      <xdr:row>21</xdr:row>
      <xdr:rowOff>147205</xdr:rowOff>
    </xdr:from>
    <xdr:to>
      <xdr:col>15</xdr:col>
      <xdr:colOff>597478</xdr:colOff>
      <xdr:row>37</xdr:row>
      <xdr:rowOff>181841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135D5C-9174-EAFA-D535-C0222EFBF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0.92321</cdr:x>
      <cdr:y>0</cdr:y>
    </cdr:from>
    <cdr:to>
      <cdr:x>1</cdr:x>
      <cdr:y>0.07567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6274948-9541-CB74-56ED-FB295F7CB99B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28465" y="0"/>
          <a:ext cx="401625" cy="23325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61C194-469D-4E0E-962C-4B1DDC65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07F3C8-A7A2-44D6-ABF0-085C925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6530007A-E2DB-4FEC-BC1F-824A0A1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63E4E18-65E3-441D-B272-B5467C7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670560</xdr:colOff>
      <xdr:row>6</xdr:row>
      <xdr:rowOff>15240</xdr:rowOff>
    </xdr:from>
    <xdr:to>
      <xdr:col>16</xdr:col>
      <xdr:colOff>333336</xdr:colOff>
      <xdr:row>7</xdr:row>
      <xdr:rowOff>33998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C05C403-320B-60C4-8656-433F6F48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3440" y="1120140"/>
          <a:ext cx="424776" cy="20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1548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FDB846-1042-4CF1-838B-B705DC7A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54" y="181708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FF7B91-F362-4E08-9736-B1BCE343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90500"/>
          <a:ext cx="55245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CBF9A7-F387-4E00-BA57-32E94CC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77801-4ADC-49E2-878F-29E8DAB8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3FF2DC-31BE-4FF5-BBE9-37E4DF96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8D0423-DD4B-4EAF-BCB2-4ED3F7A3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663DD-D407-4863-A5F6-E42854CB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015C91-A7C7-4BDB-B7FC-24A9CCAD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AE059E-7D2F-4712-87B5-2AF26D9E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541655</xdr:colOff>
      <xdr:row>2</xdr:row>
      <xdr:rowOff>4576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A393DDA-0D36-409F-A306-3A3B1FDE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90500"/>
          <a:ext cx="543560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828675</xdr:colOff>
      <xdr:row>85</xdr:row>
      <xdr:rowOff>85725</xdr:rowOff>
    </xdr:from>
    <xdr:to>
      <xdr:col>15</xdr:col>
      <xdr:colOff>295275</xdr:colOff>
      <xdr:row>99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2B5417-F758-EFE8-39BA-1A47542BB7DE}"/>
            </a:ext>
            <a:ext uri="{147F2762-F138-4A5C-976F-8EAC2B608ADB}">
              <a16:predDERef xmlns:a16="http://schemas.microsoft.com/office/drawing/2014/main" pred="{0A393DDA-0D36-409F-A306-3A3B1FDE8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93745F1-FAF4-4297-8BAF-E61A915D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28486D-E10E-4085-91B9-18841951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0"/>
          <a:ext cx="56769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5551A65-91A0-4120-B547-950B2391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9C8792-FF9B-4EA3-AE58-A803328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7402F-9E08-4C51-B2A2-D366CD41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5BD95D-AF64-4500-8FB7-82D0A5F6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454FDC-7637-4AE6-9C53-A3649EA2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05DF2-184B-4378-BFDE-C5586E66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347540-E500-418B-A8F9-4CA696CA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29D5CA-3FEB-4B34-A5DB-5D07D6C9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1</xdr:col>
      <xdr:colOff>566420</xdr:colOff>
      <xdr:row>1</xdr:row>
      <xdr:rowOff>290326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2ABD08-C0F9-49F4-9E42-BB1DBAE7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8097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42E7C-CFA7-4AB5-955D-06E25488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64A200-8163-47EB-BF4E-F0E88F76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4BED18-C0A5-4317-8F4B-543F31E8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B75385-D448-4655-95AD-9AEA11DD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F06B9E-D03E-48BD-BAD1-4D39319A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152E1D-5C63-4C58-B60D-2811A48BA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5245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8CAAF0-49C1-4B9F-A7C5-CE6C6A42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FCECFC-DD68-4910-9810-BDB051EF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</xdr:rowOff>
    </xdr:from>
    <xdr:to>
      <xdr:col>1</xdr:col>
      <xdr:colOff>561975</xdr:colOff>
      <xdr:row>2</xdr:row>
      <xdr:rowOff>3307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98AA5C-A478-4389-B892-31EDD76F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90501"/>
          <a:ext cx="55245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152400</xdr:rowOff>
    </xdr:from>
    <xdr:to>
      <xdr:col>1</xdr:col>
      <xdr:colOff>566420</xdr:colOff>
      <xdr:row>1</xdr:row>
      <xdr:rowOff>290326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547AD3-FAF7-44E0-BC84-89531AA2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524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8609E7-D72C-4571-8E47-7D46BBAB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6192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4A712-E71E-4AC4-9086-CC9D618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F006B7-2B1E-442C-B14D-69EB2255E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1</xdr:row>
      <xdr:rowOff>0</xdr:rowOff>
    </xdr:from>
    <xdr:to>
      <xdr:col>0</xdr:col>
      <xdr:colOff>911225</xdr:colOff>
      <xdr:row>2</xdr:row>
      <xdr:rowOff>68580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999AE0E-5223-4909-843C-AA3B9EB4C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82880"/>
          <a:ext cx="53784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F3240E-FCE2-481A-A0B4-923E685A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488FD3-18E7-4CE4-8271-6732A049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161925</xdr:rowOff>
    </xdr:from>
    <xdr:to>
      <xdr:col>4</xdr:col>
      <xdr:colOff>918845</xdr:colOff>
      <xdr:row>1</xdr:row>
      <xdr:rowOff>271276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10037A4-C3ED-41DF-95A3-B4E28CF3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6192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B1C6D5B-F37E-467A-969A-365BCA29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A9D55E5-2A68-45CB-95DF-DFF80548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D9C684D-669E-4479-849D-96B1A998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9900/2&#186;%20Levantamento/Quadros/98-99/4&#186;%20Levantamento/S9596_3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rea%20de%20Biocombustivel\An&#225;lise%20de%20Conjuntura\2023\Aspectos%20Econ&#244;micos\An&#225;lise%20de%20Conjuntura%202023%20-%20Gr&#225;ficos_Rev.xlsx" TargetMode="External"/><Relationship Id="rId1" Type="http://schemas.openxmlformats.org/officeDocument/2006/relationships/externalLinkPath" Target="file:///C:\Area%20de%20Biocombustivel\An&#225;lise%20de%20Conjuntura\2023\Aspectos%20Econ&#244;micos\An&#225;lise%20de%20Conjuntura%202023%20-%20Gr&#225;ficos_Rev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Estagio%20Biocombustiveis\Marina%20Paiva\An&#225;lise%20de%20Conjuntura%202024-%20Gr&#225;ficos%2020ago25.xlsx" TargetMode="External"/><Relationship Id="rId1" Type="http://schemas.openxmlformats.org/officeDocument/2006/relationships/externalLinkPath" Target="/Estagio%20Biocombustiveis/Marina%20Paiva/An&#225;lise%20de%20Conjuntura%202024-%20Gr&#225;ficos%2020ago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ASOLI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celo.almeida\Documents\Modelagem\Projetos\Petr&#243;leo%20e%20G&#225;s\GN%20International%20Prices\C&#243;pia%20de%20BP-Statistical_Review_of_world_energy_2014_workbo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dos%20Agentes%20Econ%20e%20Informacoes%20SRP\Infra-Estrutura%20dos%20Agentes\Biodiesel\Rela&#231;&#227;o%20de%20Produtores%20de%20Biodiesel%2026-jun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pe.lan/Documents%20and%20Settings/joaopatusco/Configura&#231;&#245;es%20locais/Temp/SIBEN2003V03-0,08/Cap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ea%20de%20Biocombustivel\Estudos%20de%20Bioeletricidade\005%20Cogera&#231;&#227;o%20Antonio\Modelo%20de%20Bioeletricidade%2018_P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ea%20de%20Biocombustivel\Estudos%20de%20Bioeletricidade\008%20Leil&#245;es\todos_leiloes_rev_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9900/2&#186;%20Levantamento/Quadros/98-99/4&#186;%20Levantamento/SERIS/EVOLUCA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AME04\00-01\SAFRA\99-00\Safras\DEPAG\DIVAS\SF9798\3levant\SERIS\EVOLUCA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HO1A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SA-15"/>
      <sheetName val="SA-16"/>
      <sheetName val="SA-17"/>
      <sheetName val="SA-18"/>
      <sheetName val="SA-19"/>
      <sheetName val="SA-20"/>
      <sheetName val="SA-21"/>
      <sheetName val="SA-22"/>
      <sheetName val="SA-23"/>
      <sheetName val="SA-23 (2)"/>
      <sheetName val="S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45"/>
      <sheetName val="A-46"/>
      <sheetName val="A-47"/>
      <sheetName val="A-48"/>
      <sheetName val="A-49"/>
      <sheetName val="A-50"/>
      <sheetName val="A-51"/>
      <sheetName val="A-52"/>
      <sheetName val="A-53"/>
      <sheetName val="A-54"/>
      <sheetName val="A-55"/>
      <sheetName val="A-56"/>
      <sheetName val="A-x"/>
      <sheetName val="ESRI_MAPINFO_SHEET"/>
      <sheetName val="A-51 (2)"/>
      <sheetName val="SA-23 (Extra)"/>
    </sheetNames>
    <sheetDataSet>
      <sheetData sheetId="0">
        <row r="3">
          <cell r="AF3" t="str">
            <v>Análise de Conjuntura - Ano 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">
          <cell r="I7" t="str">
            <v>Diferenciação 2023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A-21"/>
      <sheetName val="A-22"/>
      <sheetName val="A-23"/>
      <sheetName val="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45"/>
      <sheetName val="A-46"/>
      <sheetName val="A-47"/>
      <sheetName val="A-48"/>
      <sheetName val="A-49"/>
      <sheetName val="A-50"/>
      <sheetName val="A-51"/>
      <sheetName val="A-52"/>
      <sheetName val="A-53"/>
      <sheetName val="A-54"/>
      <sheetName val="A-55"/>
      <sheetName val="A-56"/>
      <sheetName val="A-57"/>
      <sheetName val="A-58"/>
      <sheetName val="A-59"/>
      <sheetName val="A-60"/>
      <sheetName val="A-61"/>
      <sheetName val="A-62"/>
      <sheetName val="ESRI_MAPINFO_SHEET"/>
    </sheetNames>
    <sheetDataSet>
      <sheetData sheetId="0">
        <row r="3">
          <cell r="AF3" t="str">
            <v>Análise de Conjuntura - Ano Base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Potencial utilizado</v>
          </cell>
          <cell r="D7" t="str">
            <v xml:space="preserve">potencial técnico total estimado por técnica poupa-terra </v>
          </cell>
        </row>
        <row r="9">
          <cell r="C9">
            <v>4.1149290932800016</v>
          </cell>
          <cell r="D9">
            <v>6.172393639920001</v>
          </cell>
        </row>
        <row r="10">
          <cell r="C10">
            <v>5.6719999999999997</v>
          </cell>
          <cell r="D10">
            <v>0</v>
          </cell>
        </row>
        <row r="11">
          <cell r="C11">
            <v>0.91421132657774262</v>
          </cell>
          <cell r="D11">
            <v>5.1597886734222573</v>
          </cell>
        </row>
        <row r="12">
          <cell r="C12">
            <v>4.3766950147074892</v>
          </cell>
          <cell r="D12">
            <v>3.4913049852925107</v>
          </cell>
        </row>
        <row r="13">
          <cell r="C13">
            <v>4.8177507378466675</v>
          </cell>
          <cell r="D13">
            <v>6</v>
          </cell>
        </row>
      </sheetData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ários"/>
      <sheetName val="Cenários jan94"/>
      <sheetName val="Vendas"/>
      <sheetName val="Frota com. leve gas."/>
      <sheetName val="Frota com. leve alc."/>
      <sheetName val="Frota aut. gas."/>
      <sheetName val="Frota aut. alcool"/>
      <sheetName val="Frota aut. topo linha"/>
      <sheetName val="Frota total"/>
      <sheetName val="Cons. veíc."/>
      <sheetName val="Cons. gas. premium"/>
      <sheetName val="Ajustes"/>
      <sheetName val="Resultados"/>
      <sheetName val="Vendas sumario"/>
      <sheetName val="Gráfico vendas"/>
      <sheetName val="Demanda sumário"/>
      <sheetName val="caixa GAS (US$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2-2013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Primary Energy Consumption 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Petróleo Brent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Não Mexer"/>
    </sheetNames>
    <sheetDataSet>
      <sheetData sheetId="0" refreshError="1"/>
      <sheetData sheetId="1">
        <row r="1">
          <cell r="A1" t="str">
            <v>Etílica</v>
          </cell>
          <cell r="B1" t="str">
            <v>Animal</v>
          </cell>
          <cell r="C1" t="str">
            <v>AC</v>
          </cell>
          <cell r="D1" t="str">
            <v>Autorizado</v>
          </cell>
          <cell r="G1" t="str">
            <v>Ana Regina</v>
          </cell>
        </row>
        <row r="2">
          <cell r="A2" t="str">
            <v>Metílica</v>
          </cell>
          <cell r="B2" t="str">
            <v xml:space="preserve">Gordura </v>
          </cell>
          <cell r="C2" t="str">
            <v>AL</v>
          </cell>
          <cell r="D2" t="str">
            <v>Processo de Autorização</v>
          </cell>
          <cell r="G2" t="str">
            <v>Andrade</v>
          </cell>
        </row>
        <row r="3">
          <cell r="A3" t="str">
            <v>Etílica / Metílica</v>
          </cell>
          <cell r="B3" t="str">
            <v>Mamona</v>
          </cell>
          <cell r="C3" t="str">
            <v>AM</v>
          </cell>
          <cell r="D3" t="str">
            <v>Processo Arquivado</v>
          </cell>
          <cell r="G3" t="str">
            <v>Baran</v>
          </cell>
        </row>
        <row r="4">
          <cell r="A4" t="str">
            <v xml:space="preserve">Inf. Pendente </v>
          </cell>
          <cell r="B4" t="str">
            <v>Óleo de Soja</v>
          </cell>
          <cell r="C4" t="str">
            <v>BA</v>
          </cell>
          <cell r="G4" t="str">
            <v>Camacho</v>
          </cell>
        </row>
        <row r="5">
          <cell r="B5" t="str">
            <v>Óleo Degomado</v>
          </cell>
          <cell r="C5" t="str">
            <v>CE</v>
          </cell>
          <cell r="G5" t="str">
            <v>Gilberto</v>
          </cell>
        </row>
        <row r="6">
          <cell r="B6" t="str">
            <v>Óleos Vegetais (geral)</v>
          </cell>
          <cell r="C6" t="str">
            <v>ES</v>
          </cell>
          <cell r="G6" t="str">
            <v>Johny</v>
          </cell>
        </row>
        <row r="7">
          <cell r="B7" t="str">
            <v>Palma</v>
          </cell>
          <cell r="C7" t="str">
            <v>GO</v>
          </cell>
          <cell r="G7" t="str">
            <v>Juliana</v>
          </cell>
        </row>
        <row r="8">
          <cell r="B8" t="str">
            <v>Sebo Bovino</v>
          </cell>
          <cell r="C8" t="str">
            <v>MA</v>
          </cell>
          <cell r="G8" t="str">
            <v>Lidiane</v>
          </cell>
        </row>
        <row r="9">
          <cell r="B9" t="str">
            <v>Soja</v>
          </cell>
          <cell r="C9" t="str">
            <v>MG</v>
          </cell>
          <cell r="G9" t="str">
            <v>Maurício</v>
          </cell>
        </row>
        <row r="10">
          <cell r="B10" t="str">
            <v>Várias</v>
          </cell>
          <cell r="C10" t="str">
            <v>MS</v>
          </cell>
          <cell r="G10" t="str">
            <v>Pedro</v>
          </cell>
        </row>
        <row r="11">
          <cell r="B11" t="str">
            <v xml:space="preserve">Inf. Pendente </v>
          </cell>
          <cell r="C11" t="str">
            <v>MT</v>
          </cell>
          <cell r="G11" t="str">
            <v>Roberto</v>
          </cell>
        </row>
        <row r="12">
          <cell r="B12" t="str">
            <v>Gordura Animal / Óleo Vegetal</v>
          </cell>
          <cell r="C12" t="str">
            <v>PA</v>
          </cell>
          <cell r="G12" t="str">
            <v>Waldyr</v>
          </cell>
        </row>
        <row r="13">
          <cell r="B13" t="str">
            <v>Óleo Verde</v>
          </cell>
          <cell r="C13" t="str">
            <v>PB</v>
          </cell>
          <cell r="G13" t="str">
            <v>Jarkos</v>
          </cell>
        </row>
        <row r="14">
          <cell r="B14" t="str">
            <v>Óleo de Fritura / Óleo de Soja</v>
          </cell>
          <cell r="C14" t="str">
            <v>PE</v>
          </cell>
        </row>
        <row r="15">
          <cell r="B15" t="str">
            <v>Soja / Girassol</v>
          </cell>
          <cell r="C15" t="str">
            <v>PI</v>
          </cell>
        </row>
        <row r="16">
          <cell r="B16" t="str">
            <v>Óleo de algodão</v>
          </cell>
          <cell r="C16" t="str">
            <v>PR</v>
          </cell>
        </row>
        <row r="17">
          <cell r="B17" t="str">
            <v>Óleo de Fritura</v>
          </cell>
          <cell r="C17" t="str">
            <v>RJ</v>
          </cell>
        </row>
        <row r="18">
          <cell r="C18" t="str">
            <v>RN</v>
          </cell>
        </row>
        <row r="19">
          <cell r="C19" t="str">
            <v>RO</v>
          </cell>
        </row>
        <row r="20">
          <cell r="C20" t="str">
            <v>RR</v>
          </cell>
        </row>
        <row r="21">
          <cell r="C21" t="str">
            <v>RS</v>
          </cell>
        </row>
        <row r="22">
          <cell r="C22" t="str">
            <v>SC</v>
          </cell>
        </row>
        <row r="23">
          <cell r="C23" t="str">
            <v>SE</v>
          </cell>
        </row>
        <row r="24">
          <cell r="C24" t="str">
            <v>SP</v>
          </cell>
        </row>
        <row r="25">
          <cell r="C25" t="str">
            <v>TO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Usinas"/>
      <sheetName val="Combustível"/>
      <sheetName val="Vapor "/>
      <sheetName val="Vapor  (2)"/>
      <sheetName val="EE Calc Inf"/>
      <sheetName val="Bal. Final"/>
      <sheetName val="Projeções"/>
      <sheetName val="geracao_media"/>
      <sheetName val="Turbinas CP"/>
      <sheetName val="Turb 21-60"/>
      <sheetName val="Turbina CD"/>
      <sheetName val="Turbina CPE"/>
      <sheetName val="Turbina CDE"/>
      <sheetName val="Energia disp"/>
      <sheetName val="Vapor Sat"/>
      <sheetName val="Vapor Sup"/>
      <sheetName val="Água Comp."/>
      <sheetName val="Resumo Equip"/>
      <sheetName val="Turbinas_agregado"/>
      <sheetName val="Resumo"/>
      <sheetName val="quadro resumo"/>
      <sheetName val="T_Usinas"/>
      <sheetName val="T_Contratos"/>
      <sheetName val="Contrato"/>
      <sheetName val="Parametros"/>
      <sheetName val="Relatorio"/>
      <sheetName val="calendario"/>
      <sheetName val="T_anos"/>
      <sheetName val="Plan4"/>
      <sheetName val="Modelo de Bioeletricidade 18_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ILÕES_BD"/>
      <sheetName val="usinas_vende_nãovende"/>
      <sheetName val="TD"/>
      <sheetName val="COMPILADO"/>
      <sheetName val="novos Fatores"/>
      <sheetName val="certames"/>
      <sheetName val="CCEE"/>
      <sheetName val="LEILÕES_BD (2)"/>
      <sheetName val="fator_usinas novas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2">
          <cell r="A142" t="str">
            <v>5004700-1</v>
          </cell>
          <cell r="B142" t="str">
            <v>ADECOAGRO (AMANDINA)</v>
          </cell>
          <cell r="C142" t="str">
            <v>ADECOAGRO</v>
          </cell>
        </row>
        <row r="143">
          <cell r="A143" t="str">
            <v>3553955-2</v>
          </cell>
          <cell r="B143" t="str">
            <v>AGUA BONITA</v>
          </cell>
          <cell r="C143" t="str">
            <v>AGUA BONITA</v>
          </cell>
        </row>
        <row r="144">
          <cell r="A144" t="str">
            <v>3554300-1</v>
          </cell>
          <cell r="B144" t="str">
            <v>ALCIDIA</v>
          </cell>
          <cell r="C144" t="str">
            <v>ODEBRECHT (ETH)</v>
          </cell>
        </row>
        <row r="145">
          <cell r="A145" t="str">
            <v>3201605-2</v>
          </cell>
          <cell r="B145" t="str">
            <v>ALCON</v>
          </cell>
          <cell r="C145" t="str">
            <v>ALCON</v>
          </cell>
        </row>
        <row r="146">
          <cell r="A146" t="str">
            <v>2616407-1</v>
          </cell>
          <cell r="B146" t="str">
            <v xml:space="preserve">ALCOOLQUÍMICA </v>
          </cell>
          <cell r="C146" t="str">
            <v>JB AC E ALC</v>
          </cell>
        </row>
        <row r="147">
          <cell r="A147" t="str">
            <v>3541406-1</v>
          </cell>
          <cell r="B147" t="str">
            <v>ALTA FLORESTA</v>
          </cell>
          <cell r="C147" t="str">
            <v>ALTO ALEGRE</v>
          </cell>
        </row>
        <row r="148">
          <cell r="A148" t="str">
            <v>3549409-1</v>
          </cell>
          <cell r="B148" t="str">
            <v>ALTA MOGIANA</v>
          </cell>
          <cell r="C148" t="str">
            <v>ALTO ALEGRE</v>
          </cell>
        </row>
        <row r="149">
          <cell r="A149" t="str">
            <v>5100607-1</v>
          </cell>
          <cell r="B149" t="str">
            <v>ALTO TAQUARI</v>
          </cell>
          <cell r="C149" t="str">
            <v>ODEBRECHT (BRENCO)</v>
          </cell>
        </row>
        <row r="150">
          <cell r="A150" t="str">
            <v>3103751-1</v>
          </cell>
          <cell r="B150" t="str">
            <v>ALVORADA (ARAPORÃ)</v>
          </cell>
          <cell r="C150" t="str">
            <v>ALVORADA</v>
          </cell>
        </row>
        <row r="151">
          <cell r="A151" t="str">
            <v>3539509-1</v>
          </cell>
          <cell r="B151" t="str">
            <v>ANDRADE (DESTILARIA ANDRADE/IBITIUVA)</v>
          </cell>
          <cell r="C151" t="str">
            <v>GUARANI</v>
          </cell>
        </row>
        <row r="152">
          <cell r="A152" t="str">
            <v>5000856-1</v>
          </cell>
          <cell r="B152" t="str">
            <v>ANGELICA</v>
          </cell>
          <cell r="C152" t="str">
            <v>ADECOAGRO</v>
          </cell>
        </row>
        <row r="153">
          <cell r="B153" t="str">
            <v>ANGELICA (VALE DO IVINHEMA)</v>
          </cell>
          <cell r="C153" t="str">
            <v>ADECOAGRO</v>
          </cell>
        </row>
        <row r="154">
          <cell r="A154" t="str">
            <v>2401206-1</v>
          </cell>
          <cell r="B154" t="str">
            <v>ARES (ESTIVAS)</v>
          </cell>
          <cell r="C154" t="str">
            <v>BIOSEV</v>
          </cell>
        </row>
        <row r="155">
          <cell r="A155" t="str">
            <v>2401404-1</v>
          </cell>
          <cell r="B155" t="str">
            <v>BAIA FORMOSA</v>
          </cell>
          <cell r="C155" t="str">
            <v>VALE VERDE</v>
          </cell>
        </row>
        <row r="156">
          <cell r="A156" t="str">
            <v>3539301-4</v>
          </cell>
          <cell r="B156" t="str">
            <v>BALDIN</v>
          </cell>
          <cell r="C156" t="str">
            <v>BALDIN</v>
          </cell>
        </row>
        <row r="157">
          <cell r="A157" t="str">
            <v>3105103-1</v>
          </cell>
          <cell r="B157" t="str">
            <v>BAMBUI</v>
          </cell>
          <cell r="C157" t="str">
            <v>TOTAL</v>
          </cell>
        </row>
        <row r="158">
          <cell r="A158" t="str">
            <v>3505302-1</v>
          </cell>
          <cell r="B158" t="str">
            <v>BARRA (BIO BARRA)</v>
          </cell>
          <cell r="C158" t="str">
            <v>RAIZEN</v>
          </cell>
        </row>
        <row r="159">
          <cell r="A159" t="str">
            <v>3526803-1</v>
          </cell>
          <cell r="B159" t="str">
            <v>BARRA GRANDE LENCOIS</v>
          </cell>
          <cell r="C159" t="str">
            <v>ZILLOR</v>
          </cell>
        </row>
        <row r="160">
          <cell r="A160" t="str">
            <v>5101704-1</v>
          </cell>
          <cell r="B160" t="str">
            <v>BARRALCOOL</v>
          </cell>
          <cell r="C160" t="str">
            <v>BARRALCOOL</v>
          </cell>
        </row>
        <row r="161">
          <cell r="A161" t="str">
            <v>3169604-2</v>
          </cell>
          <cell r="B161" t="str">
            <v>BIOENERG AROEIRA</v>
          </cell>
          <cell r="C161" t="str">
            <v>JOSÉ FERES</v>
          </cell>
        </row>
        <row r="162">
          <cell r="A162" t="str">
            <v>2708600-3</v>
          </cell>
          <cell r="B162" t="str">
            <v>BIOFLEX CAETE</v>
          </cell>
          <cell r="C162" t="str">
            <v>GRANBIO/CAETE</v>
          </cell>
        </row>
        <row r="163">
          <cell r="A163" t="str">
            <v>3518602-1</v>
          </cell>
          <cell r="B163" t="str">
            <v>BIOGÁS BONFIM</v>
          </cell>
          <cell r="C163">
            <v>0</v>
          </cell>
        </row>
        <row r="164">
          <cell r="A164" t="str">
            <v>5218508-2</v>
          </cell>
          <cell r="B164" t="str">
            <v xml:space="preserve">BOA VISTA </v>
          </cell>
          <cell r="C164" t="str">
            <v>SÃO MARTINHO</v>
          </cell>
        </row>
        <row r="165">
          <cell r="A165" t="str">
            <v>3507902-2</v>
          </cell>
          <cell r="B165" t="str">
            <v xml:space="preserve">BROTAS </v>
          </cell>
          <cell r="C165" t="str">
            <v>MENEGHETTI</v>
          </cell>
        </row>
        <row r="166">
          <cell r="A166" t="str">
            <v>3508207-1</v>
          </cell>
          <cell r="B166" t="str">
            <v xml:space="preserve">BURITI </v>
          </cell>
          <cell r="C166" t="str">
            <v>DA PEDRA (CPFL - BCE)</v>
          </cell>
        </row>
        <row r="167">
          <cell r="A167" t="str">
            <v>5002407-1</v>
          </cell>
          <cell r="B167" t="str">
            <v>CAARAPO</v>
          </cell>
          <cell r="C167" t="str">
            <v>RAIZEN</v>
          </cell>
        </row>
        <row r="168">
          <cell r="A168" t="str">
            <v>5204250-1</v>
          </cell>
          <cell r="B168" t="str">
            <v>CACHOEIRA DOURADA</v>
          </cell>
          <cell r="C168" t="str">
            <v>UNIÃO SÃO JOÃO/CARGIL</v>
          </cell>
        </row>
        <row r="169">
          <cell r="A169" t="str">
            <v>5222054-1</v>
          </cell>
          <cell r="B169" t="str">
            <v xml:space="preserve">CAÇU </v>
          </cell>
          <cell r="C169" t="str">
            <v>ODEBRECHT</v>
          </cell>
        </row>
        <row r="170">
          <cell r="A170" t="str">
            <v>2708600-1</v>
          </cell>
          <cell r="B170" t="str">
            <v>CAETE</v>
          </cell>
          <cell r="C170" t="str">
            <v>CAETE (CARLOS LYRA)</v>
          </cell>
        </row>
        <row r="171">
          <cell r="A171" t="str">
            <v>3111408-1</v>
          </cell>
          <cell r="B171" t="str">
            <v>CAMPO FLORIDO</v>
          </cell>
          <cell r="C171" t="str">
            <v xml:space="preserve">CORURIPE </v>
          </cell>
        </row>
        <row r="172">
          <cell r="A172" t="str">
            <v>2804607-1</v>
          </cell>
          <cell r="B172" t="str">
            <v>CAMPO LINDO</v>
          </cell>
          <cell r="C172" t="str">
            <v>CAMPO LINDO</v>
          </cell>
        </row>
        <row r="173">
          <cell r="A173" t="str">
            <v>3530904-1</v>
          </cell>
          <cell r="B173" t="str">
            <v>CANAÃ*</v>
          </cell>
          <cell r="C173" t="str">
            <v>CANAÃ</v>
          </cell>
        </row>
        <row r="174">
          <cell r="A174" t="str">
            <v>3301009-4</v>
          </cell>
          <cell r="B174" t="str">
            <v>CANABRAVA</v>
          </cell>
          <cell r="C174" t="str">
            <v>CANABRAVA</v>
          </cell>
        </row>
        <row r="175">
          <cell r="A175" t="str">
            <v>2703759-1</v>
          </cell>
          <cell r="B175" t="str">
            <v>CANSANCAO DO SINIMBU</v>
          </cell>
          <cell r="C175" t="str">
            <v>SININBU</v>
          </cell>
        </row>
        <row r="176">
          <cell r="A176" t="str">
            <v>3114550-1</v>
          </cell>
          <cell r="B176" t="str">
            <v>CARNEIRINHO</v>
          </cell>
          <cell r="C176" t="str">
            <v>CORURIPE</v>
          </cell>
        </row>
        <row r="177">
          <cell r="A177" t="str">
            <v>3511003-1</v>
          </cell>
          <cell r="B177" t="str">
            <v>CASTILHO VIRALCOOL</v>
          </cell>
          <cell r="C177" t="str">
            <v>IRMÃOS TONIELLO</v>
          </cell>
        </row>
        <row r="178">
          <cell r="A178" t="str">
            <v>3511102-2</v>
          </cell>
          <cell r="B178" t="str">
            <v>CATANDUVA</v>
          </cell>
          <cell r="C178" t="str">
            <v>NOBLE</v>
          </cell>
        </row>
        <row r="179">
          <cell r="A179" t="str">
            <v>5222203-1</v>
          </cell>
          <cell r="B179" t="str">
            <v>CBB</v>
          </cell>
          <cell r="C179" t="str">
            <v>ALDA PARTICIPAÇÕES</v>
          </cell>
        </row>
        <row r="180">
          <cell r="A180" t="str">
            <v>5213806-1</v>
          </cell>
          <cell r="B180" t="str">
            <v>CENTRAL ENERG MORRINHOSN (CEM)</v>
          </cell>
          <cell r="C180" t="str">
            <v>COLORADO</v>
          </cell>
        </row>
        <row r="181">
          <cell r="A181" t="str">
            <v>5211800-1</v>
          </cell>
          <cell r="B181" t="str">
            <v>CENTRO NORTE ENERGIA</v>
          </cell>
          <cell r="C181" t="str">
            <v>CNE</v>
          </cell>
        </row>
        <row r="182">
          <cell r="A182" t="str">
            <v>3127107-2</v>
          </cell>
          <cell r="B182" t="str">
            <v>CERRADAO</v>
          </cell>
          <cell r="C182" t="str">
            <v>CERRADAO</v>
          </cell>
        </row>
        <row r="183">
          <cell r="A183" t="str">
            <v>3536307-1</v>
          </cell>
          <cell r="B183" t="str">
            <v>CEVASA</v>
          </cell>
          <cell r="C183" t="str">
            <v>UNIÃO SÃO JOÃO/CARGIL</v>
          </cell>
        </row>
        <row r="184">
          <cell r="A184" t="str">
            <v>2606200-1</v>
          </cell>
          <cell r="B184" t="str">
            <v>CIA AGROIND GOIANIA (SANTA TERESA)</v>
          </cell>
          <cell r="C184" t="str">
            <v>JOÃO SANTOS</v>
          </cell>
        </row>
        <row r="185">
          <cell r="A185" t="str">
            <v>3516002-1</v>
          </cell>
          <cell r="B185" t="str">
            <v>CIA FLÓRIDA (FLORALCO)*</v>
          </cell>
          <cell r="C185" t="str">
            <v>BERTOLO</v>
          </cell>
        </row>
        <row r="186">
          <cell r="A186" t="str">
            <v>4105607-1</v>
          </cell>
          <cell r="B186" t="str">
            <v>CIDADE GAÚCHA (USACIGUA)</v>
          </cell>
          <cell r="C186" t="str">
            <v>SANTA TEREZINHA</v>
          </cell>
        </row>
        <row r="187">
          <cell r="A187" t="str">
            <v>3535507-2</v>
          </cell>
          <cell r="B187" t="str">
            <v>COCAL II (PARAGUAÇU PAULISTA)</v>
          </cell>
          <cell r="C187" t="str">
            <v xml:space="preserve">COCAL </v>
          </cell>
        </row>
        <row r="188">
          <cell r="A188" t="str">
            <v>3517406-1</v>
          </cell>
          <cell r="B188" t="str">
            <v>COLORADO</v>
          </cell>
          <cell r="C188" t="str">
            <v>OSWALDO RIBEIRO</v>
          </cell>
        </row>
        <row r="189">
          <cell r="A189" t="str">
            <v>2211100-1</v>
          </cell>
          <cell r="B189" t="str">
            <v>COMVAP</v>
          </cell>
          <cell r="C189" t="str">
            <v>COMVAP</v>
          </cell>
        </row>
        <row r="190">
          <cell r="A190" t="str">
            <v>3530201-1</v>
          </cell>
          <cell r="B190" t="str">
            <v>CONQUISTA DO PONTAL</v>
          </cell>
          <cell r="C190" t="str">
            <v>ODEBRECHT (ETH)</v>
          </cell>
        </row>
        <row r="191">
          <cell r="A191" t="str">
            <v>2702306-1</v>
          </cell>
          <cell r="B191" t="str">
            <v>CORURIPE (ACEP)</v>
          </cell>
          <cell r="C191" t="str">
            <v>CORURIPE (ACEP)</v>
          </cell>
        </row>
        <row r="192">
          <cell r="A192" t="str">
            <v>3538709-1</v>
          </cell>
          <cell r="B192" t="str">
            <v>COSTA PINTO</v>
          </cell>
          <cell r="C192" t="str">
            <v>RAIZEN</v>
          </cell>
        </row>
        <row r="193">
          <cell r="A193" t="str">
            <v>5003256-1</v>
          </cell>
          <cell r="B193" t="str">
            <v xml:space="preserve">COSTA RICA </v>
          </cell>
          <cell r="C193" t="str">
            <v>ODEBRECHT (ETH)</v>
          </cell>
        </row>
        <row r="194">
          <cell r="A194" t="str">
            <v>3533908-1</v>
          </cell>
          <cell r="B194" t="str">
            <v>CRUZ ALTA II</v>
          </cell>
          <cell r="C194" t="str">
            <v>GUARANI</v>
          </cell>
        </row>
        <row r="195">
          <cell r="A195" t="str">
            <v>2611903-1</v>
          </cell>
          <cell r="B195" t="str">
            <v>CUCAU</v>
          </cell>
          <cell r="C195" t="str">
            <v>EQM</v>
          </cell>
        </row>
        <row r="196">
          <cell r="A196" t="str">
            <v>3556305-2</v>
          </cell>
          <cell r="B196" t="str">
            <v>DA MATA ACUCAR E ALCOOL</v>
          </cell>
          <cell r="C196" t="str">
            <v>GRANDENE</v>
          </cell>
        </row>
        <row r="197">
          <cell r="A197" t="str">
            <v>3551504-1</v>
          </cell>
          <cell r="B197" t="str">
            <v>DA PEDRA (SERRANA)</v>
          </cell>
          <cell r="C197" t="str">
            <v>DA PEDRA/CPFL</v>
          </cell>
        </row>
        <row r="198">
          <cell r="A198" t="str">
            <v>3509106-1</v>
          </cell>
          <cell r="B198" t="str">
            <v>DECASA</v>
          </cell>
          <cell r="C198" t="str">
            <v>DECASA</v>
          </cell>
        </row>
        <row r="199">
          <cell r="A199" t="str">
            <v>3121258-1</v>
          </cell>
          <cell r="B199" t="str">
            <v>DELTA</v>
          </cell>
          <cell r="C199" t="str">
            <v>DELTA</v>
          </cell>
        </row>
        <row r="200">
          <cell r="A200" t="str">
            <v>3147006-1</v>
          </cell>
          <cell r="B200" t="str">
            <v>DESTILARIA VALE PARACATU (DVPA)</v>
          </cell>
          <cell r="C200" t="str">
            <v>LUÍS SABONGE</v>
          </cell>
        </row>
        <row r="201">
          <cell r="A201" t="str">
            <v>5007208-2</v>
          </cell>
          <cell r="B201" t="str">
            <v>ELDORADO</v>
          </cell>
          <cell r="C201" t="str">
            <v>ODEBRECHT (ETH)</v>
          </cell>
        </row>
        <row r="202">
          <cell r="A202" t="str">
            <v>3512803-1</v>
          </cell>
          <cell r="B202" t="str">
            <v>ESTER</v>
          </cell>
          <cell r="C202" t="str">
            <v>ESTER</v>
          </cell>
        </row>
        <row r="203">
          <cell r="A203" t="str">
            <v>3539301-1</v>
          </cell>
          <cell r="B203" t="str">
            <v>FERRARI</v>
          </cell>
          <cell r="C203" t="str">
            <v>FERRARI</v>
          </cell>
        </row>
        <row r="204">
          <cell r="A204" t="str">
            <v>4108007-1</v>
          </cell>
          <cell r="B204" t="str">
            <v>FLORESTOPOLIS (UFL)</v>
          </cell>
          <cell r="C204" t="str">
            <v>ALTO ALEGRE</v>
          </cell>
        </row>
        <row r="205">
          <cell r="A205" t="str">
            <v>3127107-1</v>
          </cell>
          <cell r="B205" t="str">
            <v>FRUTAL</v>
          </cell>
          <cell r="C205" t="str">
            <v xml:space="preserve">BUNGE (MOEMA) </v>
          </cell>
        </row>
        <row r="206">
          <cell r="A206" t="str">
            <v>3504503-1</v>
          </cell>
          <cell r="B206" t="str">
            <v>FURLAN AVARE</v>
          </cell>
          <cell r="C206" t="str">
            <v xml:space="preserve">FURLAN </v>
          </cell>
        </row>
        <row r="207">
          <cell r="A207" t="str">
            <v>3502101-1</v>
          </cell>
          <cell r="B207" t="str">
            <v>GASA</v>
          </cell>
          <cell r="C207" t="str">
            <v>RAIZEN</v>
          </cell>
        </row>
        <row r="208">
          <cell r="A208" t="str">
            <v>5209101-1</v>
          </cell>
          <cell r="B208" t="str">
            <v>GOIASA</v>
          </cell>
          <cell r="C208" t="str">
            <v>GOIASA</v>
          </cell>
        </row>
        <row r="209">
          <cell r="A209" t="str">
            <v>3519105-1</v>
          </cell>
          <cell r="B209" t="str">
            <v>IACANGA</v>
          </cell>
          <cell r="C209" t="str">
            <v>IPIRANGA/TITOTTO</v>
          </cell>
        </row>
        <row r="210">
          <cell r="A210" t="str">
            <v>5002951-1</v>
          </cell>
          <cell r="B210" t="str">
            <v>IACO</v>
          </cell>
          <cell r="C210" t="str">
            <v>PACTUAL/GRANDENE</v>
          </cell>
        </row>
        <row r="211">
          <cell r="A211" t="str">
            <v>3519303-1</v>
          </cell>
          <cell r="B211" t="str">
            <v>IBATÉ (BIO SERRA)</v>
          </cell>
          <cell r="C211" t="str">
            <v>RAIZEN</v>
          </cell>
        </row>
        <row r="212">
          <cell r="A212" t="str">
            <v>3537404-1</v>
          </cell>
          <cell r="B212" t="str">
            <v>INTERLAGOS</v>
          </cell>
          <cell r="C212" t="str">
            <v>SANTA ADÉLIA</v>
          </cell>
        </row>
        <row r="213">
          <cell r="A213" t="str">
            <v>2801306-3</v>
          </cell>
          <cell r="B213" t="str">
            <v>IOLANDO LEITE</v>
          </cell>
          <cell r="C213" t="str">
            <v>IOLANDO LEITE</v>
          </cell>
        </row>
        <row r="214">
          <cell r="A214" t="str">
            <v>3520905-1</v>
          </cell>
          <cell r="B214" t="str">
            <v>IPAUSSU</v>
          </cell>
          <cell r="C214" t="str">
            <v>RAIZEN</v>
          </cell>
        </row>
        <row r="215">
          <cell r="A215" t="str">
            <v>3533205-1</v>
          </cell>
          <cell r="B215" t="str">
            <v>IPE</v>
          </cell>
          <cell r="C215" t="str">
            <v>DA PEDRA</v>
          </cell>
        </row>
        <row r="216">
          <cell r="A216" t="str">
            <v>2607208-1</v>
          </cell>
          <cell r="B216" t="str">
            <v>IPOJUCA</v>
          </cell>
          <cell r="C216" t="str">
            <v>IPOJUCA</v>
          </cell>
        </row>
        <row r="217">
          <cell r="A217" t="str">
            <v>5106232-1</v>
          </cell>
          <cell r="B217" t="str">
            <v>ITAMARATI</v>
          </cell>
          <cell r="C217" t="str">
            <v>ITAMARATI</v>
          </cell>
        </row>
        <row r="218">
          <cell r="A218" t="str">
            <v>3134202-1</v>
          </cell>
          <cell r="B218" t="str">
            <v>ITUIUTABA</v>
          </cell>
          <cell r="C218" t="str">
            <v>BP/CNAA</v>
          </cell>
        </row>
        <row r="219">
          <cell r="A219" t="str">
            <v>5211503-2</v>
          </cell>
          <cell r="B219" t="str">
            <v xml:space="preserve">ITUMBIARA </v>
          </cell>
          <cell r="C219" t="str">
            <v>BP/CNAA</v>
          </cell>
        </row>
        <row r="220">
          <cell r="A220" t="str">
            <v>3134400-1</v>
          </cell>
          <cell r="B220" t="str">
            <v>ITURAMA</v>
          </cell>
          <cell r="C220" t="str">
            <v xml:space="preserve">CORURIPE </v>
          </cell>
        </row>
        <row r="221">
          <cell r="A221" t="str">
            <v>5208608-1</v>
          </cell>
          <cell r="B221" t="str">
            <v>JALLES MACHADO</v>
          </cell>
          <cell r="C221" t="str">
            <v>JALLES MACHADO</v>
          </cell>
        </row>
        <row r="222">
          <cell r="A222" t="str">
            <v>5211909-1</v>
          </cell>
          <cell r="B222" t="str">
            <v xml:space="preserve">JATAI </v>
          </cell>
          <cell r="C222" t="str">
            <v>RAIZEN</v>
          </cell>
        </row>
        <row r="223">
          <cell r="A223" t="str">
            <v>2708501-1</v>
          </cell>
          <cell r="B223" t="str">
            <v>JITITUBA (santo Antonio)</v>
          </cell>
          <cell r="C223" t="str">
            <v>SANTO ANTONIO</v>
          </cell>
        </row>
        <row r="224">
          <cell r="A224" t="str">
            <v>4105904-1</v>
          </cell>
          <cell r="B224" t="str">
            <v>JUNQUEIRA</v>
          </cell>
          <cell r="C224" t="str">
            <v>ALTO ALEGRE</v>
          </cell>
        </row>
        <row r="225">
          <cell r="A225" t="str">
            <v>3137205-1</v>
          </cell>
          <cell r="B225" t="str">
            <v>LAGOA DA PRATA (LUCIANIA)</v>
          </cell>
          <cell r="C225" t="str">
            <v>BIOSEV</v>
          </cell>
        </row>
        <row r="226">
          <cell r="A226" t="str">
            <v>3526704-1</v>
          </cell>
          <cell r="B226" t="str">
            <v>LEME</v>
          </cell>
          <cell r="C226" t="str">
            <v>BIOSEV</v>
          </cell>
        </row>
        <row r="227">
          <cell r="A227" t="str">
            <v>3527405-1</v>
          </cell>
          <cell r="B227" t="str">
            <v>LUCELIA</v>
          </cell>
          <cell r="C227" t="str">
            <v>BIOENERGIA DO BRASIL</v>
          </cell>
        </row>
        <row r="228">
          <cell r="A228" t="str">
            <v>2918407-1</v>
          </cell>
          <cell r="B228" t="str">
            <v>MANDACARÚ (AGROVALE)</v>
          </cell>
          <cell r="C228" t="str">
            <v>JAPUNGA</v>
          </cell>
        </row>
        <row r="229">
          <cell r="A229" t="str">
            <v>3541604-1</v>
          </cell>
          <cell r="B229" t="str">
            <v>MANDHU (EQUIPAV/CHAPADÃO AGRO)</v>
          </cell>
          <cell r="C229" t="str">
            <v>RENUKA**</v>
          </cell>
        </row>
        <row r="230">
          <cell r="A230" t="str">
            <v>3517406-2</v>
          </cell>
          <cell r="B230" t="str">
            <v>MANDU</v>
          </cell>
          <cell r="C230" t="str">
            <v>GUARANI</v>
          </cell>
        </row>
        <row r="231">
          <cell r="A231" t="str">
            <v>3528809-1</v>
          </cell>
          <cell r="B231" t="str">
            <v>MARACAI</v>
          </cell>
          <cell r="C231" t="str">
            <v>RAIZEN</v>
          </cell>
        </row>
        <row r="232">
          <cell r="A232" t="str">
            <v>2703205-1</v>
          </cell>
          <cell r="B232" t="str">
            <v>MARITUBA</v>
          </cell>
          <cell r="C232" t="str">
            <v>CAETE</v>
          </cell>
        </row>
        <row r="233">
          <cell r="A233" t="str">
            <v>3531902-2</v>
          </cell>
          <cell r="B233" t="str">
            <v>MB</v>
          </cell>
          <cell r="C233" t="str">
            <v>BIOSEV</v>
          </cell>
        </row>
        <row r="234">
          <cell r="A234" t="str">
            <v>3529609-1</v>
          </cell>
          <cell r="B234" t="str">
            <v>MERIDIANO</v>
          </cell>
          <cell r="C234" t="str">
            <v>NOBLE</v>
          </cell>
        </row>
        <row r="235">
          <cell r="A235" t="str">
            <v>3534203-1</v>
          </cell>
          <cell r="B235" t="str">
            <v>MOEMA (ORINDIUVA)</v>
          </cell>
          <cell r="C235" t="str">
            <v xml:space="preserve">BUNGE (MOEMA) </v>
          </cell>
        </row>
        <row r="236">
          <cell r="A236" t="str">
            <v>3143005-1</v>
          </cell>
          <cell r="B236" t="str">
            <v>MONTE ALEGRE</v>
          </cell>
          <cell r="C236" t="str">
            <v>AÇÚCAR ALEGRE</v>
          </cell>
        </row>
        <row r="237">
          <cell r="A237" t="str">
            <v>5006606-1</v>
          </cell>
          <cell r="B237" t="str">
            <v>MONTEVERDE</v>
          </cell>
          <cell r="C237" t="str">
            <v xml:space="preserve">BUNGE (MOEMA) </v>
          </cell>
        </row>
        <row r="238">
          <cell r="A238" t="str">
            <v>5213103-1</v>
          </cell>
          <cell r="B238" t="str">
            <v>MORRO VERMELHO</v>
          </cell>
          <cell r="C238" t="str">
            <v>ODEBRECHT (BRENCO)</v>
          </cell>
        </row>
        <row r="239">
          <cell r="A239" t="str">
            <v>3556909-1</v>
          </cell>
          <cell r="B239" t="str">
            <v>NARDINI</v>
          </cell>
          <cell r="C239" t="str">
            <v>NARDINI</v>
          </cell>
        </row>
        <row r="240">
          <cell r="A240" t="str">
            <v>3551306-1</v>
          </cell>
          <cell r="B240" t="str">
            <v>NOBLE I (NOROESTE)</v>
          </cell>
          <cell r="C240" t="str">
            <v>NOBLE</v>
          </cell>
        </row>
        <row r="241">
          <cell r="A241" t="str">
            <v>5208608-3</v>
          </cell>
          <cell r="B241" t="str">
            <v>OTAVIO LAJE (CODORA)</v>
          </cell>
          <cell r="C241" t="str">
            <v>LAJES MACHADO</v>
          </cell>
        </row>
        <row r="242">
          <cell r="A242" t="str">
            <v>3534757-1</v>
          </cell>
          <cell r="B242" t="str">
            <v>OUROESTE</v>
          </cell>
          <cell r="C242" t="str">
            <v xml:space="preserve">BUNGE (MOEMA) </v>
          </cell>
        </row>
        <row r="243">
          <cell r="A243" t="str">
            <v>3535002-1</v>
          </cell>
          <cell r="B243" t="str">
            <v>PALESTINA</v>
          </cell>
          <cell r="C243" t="str">
            <v xml:space="preserve">COLOMBO </v>
          </cell>
        </row>
        <row r="244">
          <cell r="A244" t="str">
            <v>4118105-1</v>
          </cell>
          <cell r="B244" t="str">
            <v>PARANACITY</v>
          </cell>
          <cell r="C244" t="str">
            <v>SANTA TEREZINHA</v>
          </cell>
        </row>
        <row r="245">
          <cell r="A245" t="str">
            <v>5007208-1</v>
          </cell>
          <cell r="B245" t="str">
            <v>PASSA TEMPO</v>
          </cell>
          <cell r="C245" t="str">
            <v>BIOSEV</v>
          </cell>
        </row>
        <row r="246">
          <cell r="A246" t="str">
            <v>3536406-1</v>
          </cell>
          <cell r="B246" t="str">
            <v>PAULICEIA</v>
          </cell>
          <cell r="C246" t="str">
            <v>CAETE</v>
          </cell>
        </row>
        <row r="247">
          <cell r="A247" t="str">
            <v>2511202-1</v>
          </cell>
          <cell r="B247" t="str">
            <v>PEDRAS DE FOGO (GIASA)</v>
          </cell>
          <cell r="C247" t="str">
            <v>BIOSEV</v>
          </cell>
        </row>
        <row r="248">
          <cell r="A248" t="str">
            <v>1716505-1</v>
          </cell>
          <cell r="B248" t="str">
            <v>PEDRO AFONSO</v>
          </cell>
          <cell r="C248" t="str">
            <v xml:space="preserve">BUNGE (MOEMA) </v>
          </cell>
        </row>
        <row r="249">
          <cell r="A249" t="str">
            <v>5216452-1</v>
          </cell>
          <cell r="B249" t="str">
            <v>PEROLANDIA (AGUA EMENDADA)</v>
          </cell>
          <cell r="C249" t="str">
            <v>ODEBRECHT</v>
          </cell>
        </row>
        <row r="250">
          <cell r="A250" t="str">
            <v>2608503-1</v>
          </cell>
          <cell r="B250" t="str">
            <v>PETRIBÚ (LAGOA ITAENGA)</v>
          </cell>
          <cell r="C250" t="str">
            <v>PETRIBÚ</v>
          </cell>
        </row>
        <row r="251">
          <cell r="A251" t="str">
            <v>3552304-1</v>
          </cell>
          <cell r="B251" t="str">
            <v>PIONEIROS</v>
          </cell>
          <cell r="C251" t="str">
            <v>SANTA ADÉLIA</v>
          </cell>
        </row>
        <row r="252">
          <cell r="A252" t="str">
            <v>3539509-2</v>
          </cell>
          <cell r="B252" t="str">
            <v>PITANGUEIRAS</v>
          </cell>
          <cell r="C252" t="str">
            <v>PITANGUEIRAS</v>
          </cell>
        </row>
        <row r="253">
          <cell r="A253" t="str">
            <v>3539509-3</v>
          </cell>
          <cell r="B253" t="str">
            <v xml:space="preserve">PITANGUEIRAS VIRALCOOL </v>
          </cell>
          <cell r="C253" t="str">
            <v>IRMÃOS TONIELLO</v>
          </cell>
        </row>
        <row r="254">
          <cell r="A254" t="str">
            <v>5205471-1</v>
          </cell>
          <cell r="B254" t="str">
            <v>PORTO DAS AGUAS</v>
          </cell>
          <cell r="C254" t="str">
            <v>CERRADINHO</v>
          </cell>
        </row>
        <row r="255">
          <cell r="A255" t="str">
            <v>3540804-1</v>
          </cell>
          <cell r="B255" t="str">
            <v>POTIRENDABA</v>
          </cell>
          <cell r="C255" t="str">
            <v>NOBLE</v>
          </cell>
        </row>
        <row r="256">
          <cell r="A256" t="str">
            <v>3541703-1</v>
          </cell>
          <cell r="B256" t="str">
            <v>QUATA</v>
          </cell>
          <cell r="C256" t="str">
            <v>ZILLOR</v>
          </cell>
        </row>
        <row r="257">
          <cell r="A257" t="str">
            <v>3511904-1</v>
          </cell>
          <cell r="B257" t="str">
            <v>QUEIROZ</v>
          </cell>
          <cell r="C257" t="str">
            <v>CLEALCO</v>
          </cell>
        </row>
        <row r="258">
          <cell r="A258" t="str">
            <v>2708303-1</v>
          </cell>
          <cell r="B258" t="str">
            <v>QUIRINOPOLIS (SÃO FRANCISCO)</v>
          </cell>
          <cell r="C258" t="str">
            <v>UNIÃO SÃO JOÃO/CARGIL</v>
          </cell>
        </row>
        <row r="259">
          <cell r="A259" t="str">
            <v>3542107-1</v>
          </cell>
          <cell r="B259" t="str">
            <v>RAFARD</v>
          </cell>
          <cell r="C259" t="str">
            <v>RAIZEN</v>
          </cell>
        </row>
        <row r="260">
          <cell r="A260" t="str">
            <v>3507753-0</v>
          </cell>
          <cell r="B260" t="str">
            <v>REVATI (BIOPAV I)</v>
          </cell>
          <cell r="C260" t="str">
            <v>RENUKA**</v>
          </cell>
        </row>
        <row r="261">
          <cell r="A261" t="str">
            <v>3507753-1</v>
          </cell>
          <cell r="B261" t="str">
            <v>REVATI (BIOPAV II)</v>
          </cell>
          <cell r="C261" t="str">
            <v>RENUKA**</v>
          </cell>
        </row>
        <row r="262">
          <cell r="A262" t="str">
            <v>5007208-3</v>
          </cell>
          <cell r="B262" t="str">
            <v>RIO BRILHANTE FASE Ii</v>
          </cell>
          <cell r="C262" t="str">
            <v>BIOSEV</v>
          </cell>
        </row>
        <row r="263">
          <cell r="A263" t="str">
            <v>3511409-2</v>
          </cell>
          <cell r="B263" t="str">
            <v>RIO PARDO</v>
          </cell>
          <cell r="C263" t="str">
            <v>TAVARES DE ALMEIDA</v>
          </cell>
        </row>
        <row r="264">
          <cell r="A264" t="str">
            <v>3526001-2</v>
          </cell>
          <cell r="B264" t="str">
            <v>RIO VERMELHO 2</v>
          </cell>
          <cell r="C264">
            <v>0</v>
          </cell>
        </row>
        <row r="265">
          <cell r="A265" t="str">
            <v>3535705-1</v>
          </cell>
          <cell r="B265" t="str">
            <v>RUETTE</v>
          </cell>
          <cell r="C265" t="str">
            <v>RUETTE</v>
          </cell>
        </row>
        <row r="266">
          <cell r="A266" t="str">
            <v>3545506-1</v>
          </cell>
          <cell r="B266" t="str">
            <v>SANDOVALINA (PARANAPANEMA)</v>
          </cell>
          <cell r="C266" t="str">
            <v xml:space="preserve"> UMOE</v>
          </cell>
        </row>
        <row r="267">
          <cell r="A267" t="str">
            <v>3524303-1</v>
          </cell>
          <cell r="B267" t="str">
            <v>SANTA ADELIA</v>
          </cell>
          <cell r="C267" t="str">
            <v>SANTA ADELIA</v>
          </cell>
        </row>
        <row r="268">
          <cell r="A268" t="str">
            <v>3545704-1</v>
          </cell>
          <cell r="B268" t="str">
            <v>SANTA ALBERTINA</v>
          </cell>
          <cell r="C268" t="str">
            <v xml:space="preserve">COLOMBO </v>
          </cell>
        </row>
        <row r="269">
          <cell r="A269" t="str">
            <v>3506805-0</v>
          </cell>
          <cell r="B269" t="str">
            <v>SANTA CANDIDA I</v>
          </cell>
          <cell r="C269" t="str">
            <v>TONON**</v>
          </cell>
        </row>
        <row r="270">
          <cell r="A270" t="str">
            <v>3506805-1</v>
          </cell>
          <cell r="B270" t="str">
            <v>SANTA CANDIDA II</v>
          </cell>
          <cell r="C270" t="str">
            <v>TONON**</v>
          </cell>
        </row>
        <row r="271">
          <cell r="A271" t="str">
            <v>3501707-1</v>
          </cell>
          <cell r="B271" t="str">
            <v>SANTA CRUZ (OMETTO)</v>
          </cell>
          <cell r="C271" t="str">
            <v>SÃO MARTINHO</v>
          </cell>
        </row>
        <row r="272">
          <cell r="A272" t="str">
            <v>3551702-3</v>
          </cell>
          <cell r="B272" t="str">
            <v>SANTA ELISA</v>
          </cell>
          <cell r="C272" t="str">
            <v>BIOSEV</v>
          </cell>
        </row>
        <row r="273">
          <cell r="A273" t="str">
            <v>5006200-1</v>
          </cell>
          <cell r="B273" t="str">
            <v>SANTA HELENA</v>
          </cell>
          <cell r="C273" t="str">
            <v>BENEDITO COUTINHO</v>
          </cell>
        </row>
        <row r="274">
          <cell r="A274" t="str">
            <v>3533502-2</v>
          </cell>
          <cell r="B274" t="str">
            <v>SANTA ISABEL</v>
          </cell>
          <cell r="C274" t="str">
            <v>SANTA ISABEL</v>
          </cell>
        </row>
        <row r="275">
          <cell r="A275" t="str">
            <v>3157708-1</v>
          </cell>
          <cell r="B275" t="str">
            <v>SANTA JULIANA</v>
          </cell>
          <cell r="C275" t="str">
            <v xml:space="preserve">BUNGE (MOEMA) </v>
          </cell>
        </row>
        <row r="276">
          <cell r="A276" t="str">
            <v>5006002-2</v>
          </cell>
          <cell r="B276" t="str">
            <v>SANTA LUZIA I</v>
          </cell>
          <cell r="C276" t="str">
            <v>ODEBRECHT (ETH)</v>
          </cell>
        </row>
        <row r="277">
          <cell r="A277" t="str">
            <v>4115200-1</v>
          </cell>
          <cell r="B277" t="str">
            <v>SANTA TEREZINHA (ACEP)</v>
          </cell>
          <cell r="C277" t="str">
            <v>SANTA TEREZINHA</v>
          </cell>
        </row>
        <row r="278">
          <cell r="A278" t="str">
            <v>3159803-2</v>
          </cell>
          <cell r="B278" t="str">
            <v>SANTA VITÓRIA</v>
          </cell>
          <cell r="C278" t="str">
            <v>ENERGIA RENOVÁVEL DO BRASIL</v>
          </cell>
        </row>
        <row r="279">
          <cell r="A279" t="str">
            <v>3150703-1</v>
          </cell>
          <cell r="B279" t="str">
            <v>SANTO ANGELO - USA</v>
          </cell>
          <cell r="C279" t="str">
            <v xml:space="preserve">SANTO ANGELO </v>
          </cell>
        </row>
        <row r="280">
          <cell r="A280" t="str">
            <v>3551702-7</v>
          </cell>
          <cell r="B280" t="str">
            <v>SANTO ANTONIO (CPFL)</v>
          </cell>
          <cell r="C280" t="str">
            <v>Morante, Bergamaschi</v>
          </cell>
        </row>
        <row r="281">
          <cell r="A281" t="str">
            <v>4124509-1</v>
          </cell>
          <cell r="B281" t="str">
            <v>SANTO INACIO</v>
          </cell>
          <cell r="C281" t="str">
            <v>ALTO ALEGRE</v>
          </cell>
        </row>
        <row r="282">
          <cell r="A282" t="str">
            <v>4124608-1</v>
          </cell>
          <cell r="B282" t="str">
            <v>SÃO CARLOS</v>
          </cell>
          <cell r="C282" t="str">
            <v>COOPCANA</v>
          </cell>
        </row>
        <row r="283">
          <cell r="A283" t="str">
            <v>3511102-1</v>
          </cell>
          <cell r="B283" t="str">
            <v>SAO DOMINGOS</v>
          </cell>
          <cell r="C283" t="str">
            <v>SAO DOMINGOS</v>
          </cell>
        </row>
        <row r="284">
          <cell r="A284" t="str">
            <v>5003702-1</v>
          </cell>
          <cell r="B284" t="str">
            <v>SAO FERNANDO</v>
          </cell>
          <cell r="C284" t="str">
            <v>IPIRANGA</v>
          </cell>
        </row>
        <row r="285">
          <cell r="A285" t="str">
            <v>3549102-1</v>
          </cell>
          <cell r="B285" t="str">
            <v>SÃO JOÃO DA BOA VISTA</v>
          </cell>
          <cell r="C285" t="str">
            <v>ABENGOA/ACEP**</v>
          </cell>
        </row>
        <row r="286">
          <cell r="A286" t="str">
            <v>3528007-1</v>
          </cell>
          <cell r="B286" t="str">
            <v>SAO JOSE (Zillor)</v>
          </cell>
          <cell r="C286" t="str">
            <v>ZILLOR</v>
          </cell>
        </row>
        <row r="287">
          <cell r="A287" t="str">
            <v>3512001-1</v>
          </cell>
          <cell r="B287" t="str">
            <v>SAO JOSE COLINA</v>
          </cell>
          <cell r="C287" t="str">
            <v>CIA SÃO JOSÉ DE ENERGIA</v>
          </cell>
        </row>
        <row r="288">
          <cell r="A288" t="str">
            <v>2606804-1</v>
          </cell>
          <cell r="B288" t="str">
            <v>SAO JOSE DA ESTIVA</v>
          </cell>
          <cell r="C288" t="str">
            <v>SAO JOSE DA ESTIVA</v>
          </cell>
        </row>
        <row r="289">
          <cell r="A289" t="str">
            <v>3135050-1</v>
          </cell>
          <cell r="B289" t="str">
            <v>SAO JUDAS TADEU</v>
          </cell>
          <cell r="C289" t="str">
            <v>SADA</v>
          </cell>
        </row>
        <row r="290">
          <cell r="A290" t="str">
            <v>3539301-2</v>
          </cell>
          <cell r="B290" t="str">
            <v xml:space="preserve">SÃO LUIZ </v>
          </cell>
          <cell r="C290" t="str">
            <v>ABENGOA/ACEP**</v>
          </cell>
        </row>
        <row r="291">
          <cell r="A291" t="str">
            <v>3534708-1</v>
          </cell>
          <cell r="B291" t="str">
            <v>SAO LUIZ-OURINHOS</v>
          </cell>
          <cell r="C291" t="str">
            <v>SÃO LUIZ</v>
          </cell>
        </row>
        <row r="292">
          <cell r="A292" t="str">
            <v>3540903-1</v>
          </cell>
          <cell r="B292" t="str">
            <v>SAO MARTINHO</v>
          </cell>
          <cell r="C292" t="str">
            <v>SAO MARTINHO</v>
          </cell>
        </row>
        <row r="293">
          <cell r="A293" t="str">
            <v>3521408-1</v>
          </cell>
          <cell r="B293" t="str">
            <v>SÃO MARTINHO ENERG</v>
          </cell>
          <cell r="C293" t="str">
            <v>S MARTINHO ENERG</v>
          </cell>
        </row>
        <row r="294">
          <cell r="A294" t="str">
            <v>5218508-1</v>
          </cell>
          <cell r="B294" t="str">
            <v>SERRA GRANDE</v>
          </cell>
          <cell r="C294" t="str">
            <v>ANDRADE BEZERRA</v>
          </cell>
        </row>
        <row r="295">
          <cell r="A295" t="str">
            <v>3553401-1</v>
          </cell>
          <cell r="B295" t="str">
            <v>TANABI</v>
          </cell>
          <cell r="C295" t="str">
            <v>GUARANI</v>
          </cell>
        </row>
        <row r="296">
          <cell r="A296" t="str">
            <v>2801306-2</v>
          </cell>
          <cell r="B296" t="str">
            <v>TAQUARI</v>
          </cell>
          <cell r="C296" t="str">
            <v>TAQUARI</v>
          </cell>
        </row>
        <row r="297">
          <cell r="A297" t="str">
            <v>3553955-1</v>
          </cell>
          <cell r="B297" t="str">
            <v>TARUMÃ</v>
          </cell>
          <cell r="C297" t="str">
            <v>RAIZEN</v>
          </cell>
        </row>
        <row r="298">
          <cell r="A298" t="str">
            <v>4127304-1</v>
          </cell>
          <cell r="B298" t="str">
            <v>TERRA RICA</v>
          </cell>
          <cell r="C298" t="str">
            <v>SANTA TEREZINHA</v>
          </cell>
        </row>
        <row r="299">
          <cell r="A299" t="str">
            <v>3111804-1</v>
          </cell>
          <cell r="B299" t="str">
            <v>TRIALCOOL*</v>
          </cell>
          <cell r="C299" t="str">
            <v>LAGINHA</v>
          </cell>
        </row>
        <row r="300">
          <cell r="A300" t="str">
            <v>5207402-1</v>
          </cell>
          <cell r="B300" t="str">
            <v>TROPICAL</v>
          </cell>
          <cell r="C300" t="str">
            <v>BP</v>
          </cell>
        </row>
        <row r="301">
          <cell r="A301" t="str">
            <v>3556305-1</v>
          </cell>
          <cell r="B301" t="str">
            <v>UNIVALEM</v>
          </cell>
          <cell r="C301" t="str">
            <v>RAIZEN</v>
          </cell>
        </row>
        <row r="302">
          <cell r="A302" t="str">
            <v>3503307-1</v>
          </cell>
          <cell r="B302" t="str">
            <v>USINA SANTA LÚCIA (N O BIOENERGIA)</v>
          </cell>
          <cell r="C302">
            <v>0</v>
          </cell>
        </row>
        <row r="303">
          <cell r="A303" t="str">
            <v>3503307-2</v>
          </cell>
          <cell r="B303" t="str">
            <v>USJ SÃO JOÃO ARARAS</v>
          </cell>
          <cell r="C303">
            <v>0</v>
          </cell>
        </row>
        <row r="304">
          <cell r="A304" t="str">
            <v>3136306-2</v>
          </cell>
          <cell r="B304" t="str">
            <v>VALE DO PARACATU (BEVAP)</v>
          </cell>
          <cell r="C304" t="str">
            <v>SPVIAS</v>
          </cell>
        </row>
        <row r="305">
          <cell r="A305" t="str">
            <v>3552551-1</v>
          </cell>
          <cell r="B305" t="str">
            <v>VALE DO PARANÁ</v>
          </cell>
          <cell r="C305">
            <v>0</v>
          </cell>
        </row>
        <row r="306">
          <cell r="A306" t="str">
            <v>3531902-1</v>
          </cell>
          <cell r="B306" t="str">
            <v>VALE DO ROSARIO</v>
          </cell>
          <cell r="C306" t="str">
            <v>BIOSEV</v>
          </cell>
        </row>
        <row r="307">
          <cell r="A307" t="str">
            <v>3159803-1</v>
          </cell>
          <cell r="B307" t="str">
            <v>VALE DO SÃO SIMAO</v>
          </cell>
          <cell r="C307" t="str">
            <v>ANDRADE</v>
          </cell>
        </row>
        <row r="308">
          <cell r="A308" t="str">
            <v>3170107-2</v>
          </cell>
          <cell r="B308" t="str">
            <v>VALE DO TIJUCO</v>
          </cell>
          <cell r="C308" t="str">
            <v>CMAA</v>
          </cell>
        </row>
        <row r="309">
          <cell r="A309" t="str">
            <v>3517901-1</v>
          </cell>
          <cell r="B309" t="str">
            <v>VERTENTE</v>
          </cell>
          <cell r="C309" t="str">
            <v>GUARANI</v>
          </cell>
        </row>
        <row r="310">
          <cell r="A310" t="str">
            <v>5005400-2</v>
          </cell>
          <cell r="B310" t="str">
            <v>VISTA ALEGRE I</v>
          </cell>
          <cell r="C310" t="str">
            <v>TONON/ENERGISA**</v>
          </cell>
        </row>
        <row r="311">
          <cell r="A311" t="str">
            <v>3117306-1</v>
          </cell>
          <cell r="B311" t="str">
            <v xml:space="preserve">VOLTA GRANDE </v>
          </cell>
          <cell r="C311" t="str">
            <v>DELTA/ACEP</v>
          </cell>
        </row>
        <row r="312">
          <cell r="A312" t="str">
            <v>3136306-4</v>
          </cell>
          <cell r="B312" t="str">
            <v>WD</v>
          </cell>
          <cell r="C312">
            <v>0</v>
          </cell>
        </row>
        <row r="313">
          <cell r="A313" t="str">
            <v>3503208-2</v>
          </cell>
          <cell r="B313" t="str">
            <v>ZANIN</v>
          </cell>
          <cell r="C313" t="str">
            <v>RAIZEN</v>
          </cell>
        </row>
      </sheetData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REBR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REBR"/>
      <sheetName val="EVPRDBR"/>
      <sheetName val="EVPTVBR"/>
      <sheetName val="EVARECS"/>
      <sheetName val="EVPRDCS"/>
      <sheetName val="EVPTVCS"/>
      <sheetName val="EVARES"/>
      <sheetName val="EVPRDS"/>
      <sheetName val="EVPTVS"/>
      <sheetName val="EVARESD"/>
      <sheetName val="EVPRDSD"/>
      <sheetName val="EVPTVSD"/>
      <sheetName val="EVARECO"/>
      <sheetName val="EVPRDCO"/>
      <sheetName val="EVPTVCO"/>
      <sheetName val="EVARENE"/>
      <sheetName val="EVPRDNE"/>
      <sheetName val="EVPTVNE"/>
      <sheetName val="EVARENO"/>
      <sheetName val="EVPRDNO"/>
      <sheetName val="EVPTVNO"/>
      <sheetName val="EVARENN"/>
      <sheetName val="EVPRDNN"/>
      <sheetName val="EVPTVNN"/>
      <sheetName val="EVAREDF"/>
      <sheetName val="EVPRDDF"/>
      <sheetName val="EVPTVDF"/>
      <sheetName val="EVAREGO"/>
      <sheetName val="EVPRDGO"/>
      <sheetName val="EVPTVGO"/>
      <sheetName val="EVAREMT"/>
      <sheetName val="EVPRDMT"/>
      <sheetName val="EVPTVMT"/>
      <sheetName val="EVAREMS"/>
      <sheetName val="EVPRDMS"/>
      <sheetName val="EVPTVMS"/>
      <sheetName val="EVAREPR"/>
      <sheetName val="EVPRDPR"/>
      <sheetName val="EVPTVPR"/>
      <sheetName val="EVARERS"/>
      <sheetName val="EVPRDRS"/>
      <sheetName val="EVPTVRS"/>
      <sheetName val="EVARESC"/>
      <sheetName val="EVPRDSC"/>
      <sheetName val="EVPTVSC"/>
      <sheetName val="EVARESP"/>
      <sheetName val="EVPRDSP"/>
      <sheetName val="EVPTVSP"/>
      <sheetName val="EVAREMG"/>
      <sheetName val="EVPRDMG"/>
      <sheetName val="EVPTVMG"/>
      <sheetName val="EVARERJ"/>
      <sheetName val="EVPRDRJ"/>
      <sheetName val="EVPTVRJ"/>
      <sheetName val="EVAREES"/>
      <sheetName val="EVPRDES"/>
      <sheetName val="EVPTVES"/>
      <sheetName val="EVAREBN"/>
      <sheetName val="EVPRDBN"/>
      <sheetName val="EVPTVBN"/>
      <sheetName val="EVAREBS"/>
      <sheetName val="EVPRDBS"/>
      <sheetName val="EVPTVBS"/>
      <sheetName val="EVAREBA"/>
      <sheetName val="EVPRDBA"/>
      <sheetName val="EVPTVBA"/>
      <sheetName val="EVAREMA"/>
      <sheetName val="EVPRDMA"/>
      <sheetName val="EVPTVMA"/>
      <sheetName val="EVAREPI"/>
      <sheetName val="EVPRDPI"/>
      <sheetName val="EVPTVPI"/>
      <sheetName val="EVARECE"/>
      <sheetName val="EVPRDCE"/>
      <sheetName val="EVPTVCE"/>
      <sheetName val="EVARERN"/>
      <sheetName val="EVPRDRN"/>
      <sheetName val="EVPTVRN"/>
      <sheetName val="EVAREPB"/>
      <sheetName val="EVPRDPB"/>
      <sheetName val="EVPTVPB"/>
      <sheetName val="EVAREPE"/>
      <sheetName val="EVPRDPE"/>
      <sheetName val="EVPTVPE"/>
      <sheetName val="EVAREAL"/>
      <sheetName val="EVPRDAL"/>
      <sheetName val="EVPTVAL"/>
      <sheetName val="EVARESE"/>
      <sheetName val="EVPRDSE"/>
      <sheetName val="EVPTVSE"/>
      <sheetName val="EVARERR"/>
      <sheetName val="EVPRDRR"/>
      <sheetName val="EVPTVRR"/>
      <sheetName val="EVARERO"/>
      <sheetName val="EVPRDRO"/>
      <sheetName val="EVPTVRO"/>
      <sheetName val="EVAREAC"/>
      <sheetName val="EVPRDAC"/>
      <sheetName val="EVPTVAC"/>
      <sheetName val="EVAREAM"/>
      <sheetName val="EVPRDAM"/>
      <sheetName val="EVPTVAM"/>
      <sheetName val="EVAREPA"/>
      <sheetName val="EVPRDPA"/>
      <sheetName val="EVPTVPA"/>
      <sheetName val="EVARETO"/>
      <sheetName val="EVPRDTO"/>
      <sheetName val="EVPTV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3:BY70"/>
  <sheetViews>
    <sheetView showGridLines="0" tabSelected="1" zoomScale="80" zoomScaleNormal="80" workbookViewId="0">
      <pane xSplit="13" ySplit="3" topLeftCell="Z4" activePane="bottomRight" state="frozen"/>
      <selection pane="topRight" activeCell="N1" sqref="N1"/>
      <selection pane="bottomLeft" activeCell="A4" sqref="A4"/>
      <selection pane="bottomRight"/>
    </sheetView>
  </sheetViews>
  <sheetFormatPr defaultColWidth="9.44140625" defaultRowHeight="14.4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6" width="9.44140625" style="2"/>
    <col min="27" max="27" width="9.44140625" style="2" customWidth="1"/>
    <col min="28" max="28" width="9.44140625" style="2"/>
    <col min="29" max="29" width="3.44140625" style="2" customWidth="1"/>
    <col min="30" max="41" width="9.44140625" style="2"/>
    <col min="42" max="42" width="3.44140625" style="2" customWidth="1"/>
    <col min="46" max="54" width="9.44140625" style="2"/>
    <col min="55" max="55" width="3.44140625" style="2" customWidth="1"/>
    <col min="56" max="16384" width="9.44140625" style="2"/>
  </cols>
  <sheetData>
    <row r="3" spans="17:77" s="50" customFormat="1" ht="21" customHeight="1">
      <c r="AF3" s="7" t="s">
        <v>438</v>
      </c>
      <c r="AG3" s="7"/>
      <c r="AH3" s="7"/>
      <c r="AQ3" s="67"/>
      <c r="AR3" s="67"/>
      <c r="AS3" s="67"/>
    </row>
    <row r="4" spans="17:77" ht="12" customHeight="1">
      <c r="AH4" s="126"/>
      <c r="AQ4" s="2"/>
      <c r="AR4" s="2"/>
      <c r="AS4" s="2"/>
      <c r="AU4"/>
      <c r="AV4"/>
      <c r="AW4"/>
    </row>
    <row r="5" spans="17:77">
      <c r="AQ5" s="2"/>
      <c r="AR5" s="2"/>
      <c r="AS5" s="2"/>
    </row>
    <row r="6" spans="17:77">
      <c r="Q6" s="3" t="s">
        <v>301</v>
      </c>
      <c r="AF6" s="3" t="s">
        <v>316</v>
      </c>
      <c r="AQ6" s="2"/>
      <c r="AR6" s="2"/>
      <c r="AS6" s="2"/>
      <c r="AU6" s="3" t="s">
        <v>330</v>
      </c>
      <c r="AV6" s="3"/>
      <c r="AW6" s="3"/>
      <c r="BJ6" s="3" t="s">
        <v>345</v>
      </c>
      <c r="BY6" s="3" t="s">
        <v>435</v>
      </c>
    </row>
    <row r="7" spans="17:77">
      <c r="AQ7" s="2"/>
      <c r="AR7" s="2"/>
      <c r="AS7" s="2"/>
    </row>
    <row r="8" spans="17:77">
      <c r="AQ8" s="2"/>
      <c r="AR8" s="2"/>
      <c r="AS8" s="2"/>
      <c r="AU8"/>
    </row>
    <row r="9" spans="17:77">
      <c r="AQ9" s="2"/>
      <c r="AR9" s="2"/>
      <c r="AS9" s="2"/>
      <c r="AU9"/>
    </row>
    <row r="10" spans="17:77">
      <c r="Q10" s="3" t="s">
        <v>302</v>
      </c>
      <c r="AE10" s="3"/>
      <c r="AF10" s="3" t="s">
        <v>317</v>
      </c>
      <c r="AQ10" s="2"/>
      <c r="AR10" s="2"/>
      <c r="AS10" s="2"/>
      <c r="AU10" s="3" t="s">
        <v>331</v>
      </c>
      <c r="AV10" s="3"/>
      <c r="AW10" s="3"/>
      <c r="BJ10" s="3" t="s">
        <v>346</v>
      </c>
      <c r="BY10" s="3" t="s">
        <v>436</v>
      </c>
    </row>
    <row r="11" spans="17:77">
      <c r="AQ11" s="2"/>
      <c r="AR11" s="2"/>
      <c r="AS11" s="2"/>
      <c r="AU11"/>
    </row>
    <row r="12" spans="17:77">
      <c r="AQ12" s="2"/>
      <c r="AR12" s="2"/>
      <c r="AS12" s="2"/>
      <c r="AU12"/>
      <c r="AV12"/>
      <c r="AW12"/>
    </row>
    <row r="13" spans="17:77">
      <c r="AQ13" s="2"/>
      <c r="AR13" s="2"/>
      <c r="AS13" s="2"/>
      <c r="AU13"/>
      <c r="AV13"/>
      <c r="AW13"/>
    </row>
    <row r="14" spans="17:77">
      <c r="Q14" s="3" t="s">
        <v>303</v>
      </c>
      <c r="R14" s="3"/>
      <c r="S14" s="3"/>
      <c r="T14" s="3"/>
      <c r="AE14" s="3"/>
      <c r="AF14" s="36" t="s">
        <v>318</v>
      </c>
      <c r="AQ14" s="2"/>
      <c r="AR14" s="2"/>
      <c r="AS14" s="2"/>
      <c r="AU14" s="3" t="s">
        <v>332</v>
      </c>
      <c r="AV14" s="3"/>
      <c r="AW14" s="3"/>
      <c r="BJ14" s="3" t="s">
        <v>347</v>
      </c>
    </row>
    <row r="15" spans="17:77">
      <c r="AQ15" s="2"/>
      <c r="AR15" s="2"/>
      <c r="AS15" s="2"/>
      <c r="AV15"/>
      <c r="AW15"/>
    </row>
    <row r="16" spans="17:77">
      <c r="AQ16" s="2"/>
      <c r="AR16" s="2"/>
      <c r="AS16" s="2"/>
      <c r="AV16"/>
      <c r="AW16"/>
    </row>
    <row r="17" spans="17:62">
      <c r="AQ17" s="2"/>
      <c r="AR17" s="2"/>
      <c r="AS17" s="2"/>
      <c r="AV17"/>
      <c r="AW17"/>
    </row>
    <row r="18" spans="17:62">
      <c r="Q18" s="3" t="s">
        <v>304</v>
      </c>
      <c r="R18" s="3"/>
      <c r="S18" s="3"/>
      <c r="AE18" s="3"/>
      <c r="AF18" s="3" t="s">
        <v>319</v>
      </c>
      <c r="AQ18" s="2"/>
      <c r="AR18" s="2"/>
      <c r="AS18" s="2"/>
      <c r="AU18" s="3" t="s">
        <v>333</v>
      </c>
      <c r="AV18" s="3"/>
      <c r="AW18" s="3"/>
      <c r="BJ18" s="3" t="s">
        <v>348</v>
      </c>
    </row>
    <row r="19" spans="17:62">
      <c r="AQ19" s="2"/>
      <c r="AR19" s="2"/>
      <c r="AS19" s="2"/>
    </row>
    <row r="20" spans="17:62">
      <c r="AQ20" s="2"/>
      <c r="AR20" s="2"/>
      <c r="AS20" s="2"/>
    </row>
    <row r="21" spans="17:62">
      <c r="AQ21" s="2"/>
      <c r="AR21" s="2"/>
      <c r="AS21" s="2"/>
    </row>
    <row r="22" spans="17:62">
      <c r="Q22" s="3" t="s">
        <v>305</v>
      </c>
      <c r="R22" s="3"/>
      <c r="S22" s="3"/>
      <c r="AF22" s="3" t="s">
        <v>320</v>
      </c>
      <c r="AQ22" s="2"/>
      <c r="AR22" s="2"/>
      <c r="AS22" s="2"/>
      <c r="AU22" s="3" t="s">
        <v>334</v>
      </c>
      <c r="AV22" s="3"/>
      <c r="AW22" s="3"/>
      <c r="BJ22" s="3" t="s">
        <v>349</v>
      </c>
    </row>
    <row r="23" spans="17:62">
      <c r="AD23"/>
      <c r="AQ23" s="2"/>
      <c r="AR23" s="2"/>
      <c r="AS23" s="2"/>
    </row>
    <row r="24" spans="17:62">
      <c r="AG24" s="3"/>
      <c r="AQ24" s="2"/>
      <c r="AR24" s="2"/>
      <c r="AS24" s="2"/>
    </row>
    <row r="25" spans="17:62">
      <c r="AD25" s="35"/>
      <c r="AQ25" s="2"/>
      <c r="AR25" s="2"/>
      <c r="AS25" s="2"/>
    </row>
    <row r="26" spans="17:62">
      <c r="Q26" s="3" t="s">
        <v>306</v>
      </c>
      <c r="AF26" s="3" t="s">
        <v>321</v>
      </c>
      <c r="AI26" s="3"/>
      <c r="AJ26" s="3"/>
      <c r="AQ26" s="2"/>
      <c r="AR26" s="2"/>
      <c r="AS26" s="2"/>
      <c r="AU26" s="3" t="s">
        <v>335</v>
      </c>
      <c r="AV26" s="3"/>
      <c r="AW26" s="3"/>
      <c r="BJ26" s="3" t="s">
        <v>350</v>
      </c>
    </row>
    <row r="27" spans="17:62">
      <c r="AQ27" s="2"/>
      <c r="AR27" s="2"/>
      <c r="AS27" s="2"/>
      <c r="AU27"/>
    </row>
    <row r="28" spans="17:62">
      <c r="AH28" s="3"/>
      <c r="AQ28" s="2"/>
      <c r="AR28" s="2"/>
      <c r="AS28" s="2"/>
      <c r="AU28"/>
    </row>
    <row r="29" spans="17:62">
      <c r="AQ29" s="2"/>
      <c r="AR29" s="2"/>
      <c r="AS29" s="2"/>
      <c r="AU29"/>
    </row>
    <row r="30" spans="17:62">
      <c r="Q30" s="3" t="s">
        <v>307</v>
      </c>
      <c r="AF30" s="3" t="s">
        <v>365</v>
      </c>
      <c r="AQ30" s="2"/>
      <c r="AR30" s="2"/>
      <c r="AS30" s="2"/>
      <c r="AU30" s="3" t="s">
        <v>336</v>
      </c>
      <c r="AV30" s="3"/>
      <c r="AW30" s="3"/>
      <c r="BJ30" s="3" t="s">
        <v>351</v>
      </c>
    </row>
    <row r="31" spans="17:62">
      <c r="AQ31" s="2"/>
      <c r="AR31" s="2"/>
      <c r="AS31" s="2"/>
      <c r="AV31"/>
      <c r="AW31"/>
    </row>
    <row r="32" spans="17:62">
      <c r="AQ32" s="2"/>
      <c r="AR32" s="2"/>
      <c r="AS32" s="2"/>
      <c r="AV32"/>
      <c r="AW32"/>
    </row>
    <row r="33" spans="17:62">
      <c r="AQ33" s="2"/>
      <c r="AR33" s="2"/>
      <c r="AS33" s="2"/>
      <c r="AV33"/>
      <c r="AW33"/>
    </row>
    <row r="34" spans="17:62">
      <c r="Q34" s="3" t="s">
        <v>308</v>
      </c>
      <c r="AF34" s="3" t="s">
        <v>322</v>
      </c>
      <c r="AQ34" s="2"/>
      <c r="AR34" s="2"/>
      <c r="AS34" s="2"/>
      <c r="AU34" s="3" t="s">
        <v>337</v>
      </c>
      <c r="AV34" s="3"/>
      <c r="AW34" s="3"/>
      <c r="BJ34" s="3" t="s">
        <v>352</v>
      </c>
    </row>
    <row r="35" spans="17:62">
      <c r="AQ35" s="2"/>
      <c r="AR35" s="2"/>
      <c r="AS35" s="2"/>
    </row>
    <row r="36" spans="17:62">
      <c r="AQ36" s="2"/>
      <c r="AR36" s="2"/>
      <c r="AS36" s="2"/>
    </row>
    <row r="37" spans="17:62">
      <c r="AQ37" s="2"/>
      <c r="AR37" s="2"/>
      <c r="AS37" s="2"/>
    </row>
    <row r="38" spans="17:62">
      <c r="Q38" s="3" t="s">
        <v>309</v>
      </c>
      <c r="AF38" s="3" t="s">
        <v>323</v>
      </c>
      <c r="AQ38" s="2"/>
      <c r="AR38" s="2"/>
      <c r="AS38" s="2"/>
      <c r="AU38" s="3" t="s">
        <v>338</v>
      </c>
      <c r="AV38" s="3"/>
      <c r="AW38" s="3"/>
      <c r="BJ38" s="3" t="s">
        <v>353</v>
      </c>
    </row>
    <row r="39" spans="17:62">
      <c r="AQ39" s="2"/>
      <c r="AR39" s="2"/>
      <c r="AS39" s="2"/>
    </row>
    <row r="40" spans="17:62">
      <c r="AQ40" s="2"/>
      <c r="AR40" s="2"/>
      <c r="AS40" s="2"/>
    </row>
    <row r="41" spans="17:62">
      <c r="AQ41" s="2"/>
      <c r="AR41" s="2"/>
      <c r="AS41" s="2"/>
    </row>
    <row r="42" spans="17:62">
      <c r="Q42" s="35" t="s">
        <v>310</v>
      </c>
      <c r="AF42" s="3" t="s">
        <v>324</v>
      </c>
      <c r="AQ42" s="2"/>
      <c r="AR42" s="2"/>
      <c r="AS42" s="2"/>
      <c r="AU42" s="3" t="s">
        <v>339</v>
      </c>
      <c r="AV42" s="3"/>
      <c r="AW42" s="3"/>
      <c r="BJ42" s="3" t="s">
        <v>354</v>
      </c>
    </row>
    <row r="43" spans="17:62">
      <c r="AQ43" s="2"/>
      <c r="AR43" s="2"/>
      <c r="AS43" s="2"/>
      <c r="AU43"/>
    </row>
    <row r="44" spans="17:62">
      <c r="AQ44" s="2"/>
      <c r="AR44" s="2"/>
      <c r="AS44" s="2"/>
      <c r="AU44"/>
    </row>
    <row r="45" spans="17:62">
      <c r="AQ45" s="2"/>
      <c r="AR45" s="2"/>
      <c r="AS45" s="2"/>
      <c r="AU45"/>
    </row>
    <row r="46" spans="17:62">
      <c r="Q46" s="3" t="s">
        <v>311</v>
      </c>
      <c r="AF46" s="3" t="s">
        <v>325</v>
      </c>
      <c r="AQ46" s="2"/>
      <c r="AR46" s="2"/>
      <c r="AS46" s="2"/>
      <c r="AU46" s="3" t="s">
        <v>340</v>
      </c>
      <c r="AV46" s="3"/>
      <c r="AW46" s="3"/>
      <c r="BJ46" s="3" t="s">
        <v>366</v>
      </c>
    </row>
    <row r="47" spans="17:62">
      <c r="AQ47" s="2"/>
      <c r="AR47" s="2"/>
      <c r="AS47" s="2"/>
      <c r="AV47"/>
      <c r="AW47"/>
    </row>
    <row r="48" spans="17:62">
      <c r="AQ48" s="2"/>
      <c r="AR48" s="2"/>
      <c r="AS48" s="2"/>
      <c r="AV48"/>
      <c r="AW48"/>
    </row>
    <row r="49" spans="17:62">
      <c r="AQ49" s="2"/>
      <c r="AR49" s="2"/>
      <c r="AS49" s="2"/>
      <c r="AV49"/>
      <c r="AW49"/>
    </row>
    <row r="50" spans="17:62">
      <c r="Q50" s="3" t="s">
        <v>312</v>
      </c>
      <c r="AF50" s="3" t="s">
        <v>326</v>
      </c>
      <c r="AQ50" s="2"/>
      <c r="AR50" s="2"/>
      <c r="AS50" s="2"/>
      <c r="AU50" s="3" t="s">
        <v>341</v>
      </c>
      <c r="AV50" s="3"/>
      <c r="AW50" s="3"/>
      <c r="BJ50" s="3" t="s">
        <v>355</v>
      </c>
    </row>
    <row r="51" spans="17:62">
      <c r="AQ51" s="2"/>
      <c r="AR51" s="2"/>
      <c r="AS51" s="2"/>
    </row>
    <row r="52" spans="17:62">
      <c r="AQ52" s="2"/>
      <c r="AR52" s="2"/>
      <c r="AS52" s="2"/>
    </row>
    <row r="53" spans="17:62">
      <c r="AQ53" s="2"/>
      <c r="AR53" s="2"/>
      <c r="AS53" s="2"/>
    </row>
    <row r="54" spans="17:62">
      <c r="Q54" s="3" t="s">
        <v>313</v>
      </c>
      <c r="AF54" s="3" t="s">
        <v>327</v>
      </c>
      <c r="AQ54" s="2"/>
      <c r="AR54" s="2"/>
      <c r="AS54" s="2"/>
      <c r="AU54" s="35" t="s">
        <v>342</v>
      </c>
      <c r="AV54" s="3"/>
      <c r="AW54" s="3"/>
      <c r="BJ54" s="3" t="s">
        <v>356</v>
      </c>
    </row>
    <row r="55" spans="17:62">
      <c r="AQ55" s="2"/>
      <c r="AR55" s="2"/>
      <c r="AS55" s="2"/>
    </row>
    <row r="56" spans="17:62">
      <c r="AQ56" s="2"/>
      <c r="AR56" s="2"/>
      <c r="AS56" s="2"/>
    </row>
    <row r="57" spans="17:62">
      <c r="AQ57" s="2"/>
      <c r="AR57" s="2"/>
      <c r="AS57" s="2"/>
    </row>
    <row r="58" spans="17:62">
      <c r="Q58" s="3" t="s">
        <v>314</v>
      </c>
      <c r="AF58" s="3" t="s">
        <v>328</v>
      </c>
      <c r="AQ58" s="2"/>
      <c r="AR58" s="2"/>
      <c r="AS58" s="2"/>
      <c r="AU58" s="3" t="s">
        <v>343</v>
      </c>
      <c r="AV58" s="3"/>
      <c r="AW58" s="3"/>
      <c r="BJ58" s="3" t="s">
        <v>357</v>
      </c>
    </row>
    <row r="59" spans="17:62">
      <c r="AQ59" s="2"/>
      <c r="AR59" s="2"/>
      <c r="AS59" s="2"/>
      <c r="AU59"/>
    </row>
    <row r="60" spans="17:62">
      <c r="AQ60" s="2"/>
      <c r="AR60" s="2"/>
      <c r="AS60" s="2"/>
      <c r="AU60"/>
    </row>
    <row r="61" spans="17:62">
      <c r="AQ61" s="2"/>
      <c r="AR61" s="2"/>
      <c r="AS61" s="2"/>
      <c r="AU61"/>
    </row>
    <row r="62" spans="17:62">
      <c r="Q62" s="3" t="s">
        <v>315</v>
      </c>
      <c r="AF62" s="3" t="s">
        <v>329</v>
      </c>
      <c r="AQ62" s="2"/>
      <c r="AR62" s="2"/>
      <c r="AS62" s="2"/>
      <c r="AU62" s="3" t="s">
        <v>344</v>
      </c>
      <c r="AV62" s="3"/>
      <c r="AW62" s="3"/>
      <c r="BJ62" s="3" t="s">
        <v>358</v>
      </c>
    </row>
    <row r="63" spans="17:62">
      <c r="AQ63" s="2"/>
      <c r="AR63" s="2"/>
      <c r="AS63" s="2"/>
      <c r="AV63"/>
      <c r="AW63"/>
    </row>
    <row r="64" spans="17:62">
      <c r="AQ64" s="2"/>
      <c r="AR64" s="2"/>
      <c r="AS64" s="2"/>
      <c r="AV64"/>
      <c r="AW64"/>
    </row>
    <row r="65" spans="43:49">
      <c r="AQ65" s="2"/>
      <c r="AR65" s="2"/>
      <c r="AS65" s="2"/>
      <c r="AV65"/>
      <c r="AW65"/>
    </row>
    <row r="66" spans="43:49">
      <c r="AQ66" s="2"/>
      <c r="AR66" s="2"/>
      <c r="AS66" s="2"/>
      <c r="AV66"/>
      <c r="AW66"/>
    </row>
    <row r="67" spans="43:49">
      <c r="AQ67" s="2"/>
    </row>
    <row r="68" spans="43:49">
      <c r="AQ68" s="2"/>
    </row>
    <row r="69" spans="43:49">
      <c r="AQ69" s="2"/>
    </row>
    <row r="70" spans="43:49">
      <c r="AQ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00B0F0"/>
  </sheetPr>
  <dimension ref="A1:R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419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Analysis of Current Biofuels Outlook – Year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Índice!Q38</f>
        <v>Chart 9 - Brazilian corn ethanol production</v>
      </c>
      <c r="D6" s="3"/>
      <c r="E6" s="3"/>
    </row>
    <row r="8" spans="1:18" ht="15" customHeight="1">
      <c r="A8" s="4" t="s">
        <v>124</v>
      </c>
      <c r="C8" s="4" t="s">
        <v>128</v>
      </c>
      <c r="D8" s="4" t="s">
        <v>129</v>
      </c>
      <c r="E8" s="4" t="s">
        <v>30</v>
      </c>
    </row>
    <row r="9" spans="1:18" ht="15" customHeight="1">
      <c r="B9" s="4"/>
      <c r="C9" s="31" t="s">
        <v>429</v>
      </c>
      <c r="D9" s="31"/>
      <c r="E9" s="31"/>
    </row>
    <row r="10" spans="1:18">
      <c r="A10" s="6">
        <v>2013</v>
      </c>
      <c r="B10" s="6"/>
      <c r="C10" s="9">
        <v>3.3319999999999999E-3</v>
      </c>
      <c r="D10" s="9">
        <v>7.1840000000000003E-3</v>
      </c>
      <c r="E10" s="9">
        <v>1.0515999999999999E-2</v>
      </c>
      <c r="H10" s="11"/>
    </row>
    <row r="11" spans="1:18">
      <c r="A11" s="6">
        <v>2014</v>
      </c>
      <c r="B11" s="6"/>
      <c r="C11" s="9">
        <v>6.3119999999999999E-3</v>
      </c>
      <c r="D11" s="9">
        <v>6.462699999999999E-2</v>
      </c>
      <c r="E11" s="9">
        <v>7.0938999999999988E-2</v>
      </c>
    </row>
    <row r="12" spans="1:18">
      <c r="A12" s="6">
        <v>2015</v>
      </c>
      <c r="B12" s="6"/>
      <c r="C12" s="9">
        <v>1.3147000000000001E-2</v>
      </c>
      <c r="D12" s="9">
        <v>0.108095</v>
      </c>
      <c r="E12" s="9">
        <v>0.121242</v>
      </c>
    </row>
    <row r="13" spans="1:18">
      <c r="A13" s="6">
        <v>2016</v>
      </c>
      <c r="B13" s="6"/>
      <c r="C13" s="9">
        <v>3.4553E-2</v>
      </c>
      <c r="D13" s="9">
        <v>0.16620500000000002</v>
      </c>
      <c r="E13" s="9">
        <v>0.20075800000000002</v>
      </c>
    </row>
    <row r="14" spans="1:18">
      <c r="A14" s="6">
        <v>2017</v>
      </c>
      <c r="B14" s="6"/>
      <c r="C14" s="9">
        <v>7.7829999999999996E-2</v>
      </c>
      <c r="D14" s="9">
        <v>0.33494000000000002</v>
      </c>
      <c r="E14" s="9">
        <v>0.41276999999999997</v>
      </c>
    </row>
    <row r="15" spans="1:18">
      <c r="A15" s="6">
        <v>2018</v>
      </c>
      <c r="B15" s="6"/>
      <c r="C15" s="9">
        <v>0.18229300000000001</v>
      </c>
      <c r="D15" s="9">
        <v>0.53794299999999995</v>
      </c>
      <c r="E15" s="9">
        <v>0.72023599999999999</v>
      </c>
    </row>
    <row r="16" spans="1:18">
      <c r="A16" s="6">
        <v>2019</v>
      </c>
      <c r="B16" s="6"/>
      <c r="C16" s="9">
        <v>0.39849000000000001</v>
      </c>
      <c r="D16" s="9">
        <v>0.93167299999999997</v>
      </c>
      <c r="E16" s="9">
        <v>1.330163</v>
      </c>
    </row>
    <row r="17" spans="1:5">
      <c r="A17" s="6">
        <v>2020</v>
      </c>
      <c r="B17" s="6"/>
      <c r="C17" s="9">
        <v>0.63615900000000003</v>
      </c>
      <c r="D17" s="9">
        <v>1.7939939999999999</v>
      </c>
      <c r="E17" s="9">
        <v>2.4301529999999998</v>
      </c>
    </row>
    <row r="18" spans="1:5">
      <c r="A18" s="6">
        <v>2021</v>
      </c>
      <c r="B18" s="6"/>
      <c r="C18" s="9">
        <v>0.90339400000000003</v>
      </c>
      <c r="D18" s="9">
        <v>2.392992</v>
      </c>
      <c r="E18" s="9">
        <v>3.2833549999999998</v>
      </c>
    </row>
    <row r="19" spans="1:5">
      <c r="A19" s="6">
        <v>2022</v>
      </c>
      <c r="B19" s="6"/>
      <c r="C19" s="9">
        <v>1.5212209999999999</v>
      </c>
      <c r="D19" s="9">
        <v>2.62018</v>
      </c>
      <c r="E19" s="9">
        <v>4.1414010000000001</v>
      </c>
    </row>
    <row r="20" spans="1:5">
      <c r="A20" s="6">
        <v>2023</v>
      </c>
      <c r="B20" s="6"/>
      <c r="C20" s="9">
        <v>2.3023280000000002</v>
      </c>
      <c r="D20" s="9">
        <v>3.4853860000000001</v>
      </c>
      <c r="E20" s="9">
        <v>5.7877140000000002</v>
      </c>
    </row>
    <row r="21" spans="1:5">
      <c r="A21" s="6">
        <v>2024</v>
      </c>
      <c r="B21" s="6"/>
      <c r="C21" s="9">
        <v>2.5562749999999999</v>
      </c>
      <c r="D21" s="9">
        <v>5.0888059999999999</v>
      </c>
      <c r="E21" s="9">
        <f>SUM(C21:D21)</f>
        <v>7.6450809999999993</v>
      </c>
    </row>
    <row r="22" spans="1:5">
      <c r="E22" s="147"/>
    </row>
    <row r="23" spans="1:5">
      <c r="C23" s="223" t="s">
        <v>381</v>
      </c>
      <c r="E23" s="152"/>
    </row>
  </sheetData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1039-ED4E-444A-A6ED-724E8FB1C8FE}">
  <sheetPr>
    <tabColor rgb="FF00B0F0"/>
  </sheetPr>
  <dimension ref="A1:AB32"/>
  <sheetViews>
    <sheetView showGridLines="0" zoomScaleNormal="10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C8" sqref="C8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21" width="9.44140625" style="2"/>
    <col min="22" max="28" width="11" style="2" customWidth="1"/>
    <col min="29" max="29" width="10.44140625" style="2" bestFit="1" customWidth="1"/>
    <col min="30" max="16384" width="9.44140625" style="2"/>
  </cols>
  <sheetData>
    <row r="1" spans="1:28">
      <c r="A1" s="1" t="s">
        <v>419</v>
      </c>
      <c r="B1" s="1"/>
    </row>
    <row r="2" spans="1:28" s="50" customFormat="1" ht="23.4">
      <c r="A2" s="51"/>
      <c r="B2" s="51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1" t="str">
        <f>Índice!_Ref65601466</f>
        <v>Chart 10 - Total Brazilian ethanol production (from sugarcane and corn)</v>
      </c>
      <c r="D5" s="13"/>
    </row>
    <row r="6" spans="1:28">
      <c r="C6" s="28"/>
    </row>
    <row r="7" spans="1:28" ht="43.2">
      <c r="A7" s="4" t="s">
        <v>124</v>
      </c>
      <c r="C7" s="5" t="s">
        <v>130</v>
      </c>
      <c r="D7" s="5" t="s">
        <v>131</v>
      </c>
      <c r="E7" s="5" t="s">
        <v>132</v>
      </c>
      <c r="F7" s="5" t="s">
        <v>133</v>
      </c>
      <c r="G7" s="19" t="s">
        <v>31</v>
      </c>
      <c r="T7" s="136"/>
      <c r="U7" s="136"/>
      <c r="V7" s="137" t="s">
        <v>130</v>
      </c>
      <c r="W7" s="137" t="s">
        <v>131</v>
      </c>
      <c r="X7" s="137"/>
      <c r="Y7" s="137" t="s">
        <v>132</v>
      </c>
      <c r="Z7" s="137" t="s">
        <v>284</v>
      </c>
      <c r="AA7" s="137"/>
      <c r="AB7" s="137" t="s">
        <v>31</v>
      </c>
    </row>
    <row r="8" spans="1:28">
      <c r="B8" s="4"/>
      <c r="C8" s="31" t="s">
        <v>429</v>
      </c>
      <c r="D8" s="31"/>
      <c r="E8" s="31"/>
      <c r="F8" s="31"/>
      <c r="G8" s="41"/>
      <c r="T8" s="138"/>
      <c r="U8" s="136"/>
      <c r="V8" s="139"/>
      <c r="W8" s="139"/>
      <c r="X8" s="139"/>
      <c r="Y8" s="139"/>
      <c r="Z8" s="139"/>
      <c r="AA8" s="139"/>
      <c r="AB8" s="139"/>
    </row>
    <row r="9" spans="1:28">
      <c r="A9" s="42">
        <v>2013</v>
      </c>
      <c r="B9" s="6"/>
      <c r="C9" s="12">
        <v>3.3319999999999999E-3</v>
      </c>
      <c r="D9" s="12">
        <v>11.702677</v>
      </c>
      <c r="E9" s="12">
        <v>7.1840000000000003E-3</v>
      </c>
      <c r="F9" s="12">
        <v>15.995323000000001</v>
      </c>
      <c r="G9" s="17">
        <v>27.708515999999999</v>
      </c>
      <c r="K9" s="40"/>
      <c r="L9" s="40"/>
      <c r="M9" s="40"/>
      <c r="N9" s="40"/>
      <c r="O9" s="40"/>
      <c r="T9" s="302">
        <v>2013</v>
      </c>
      <c r="U9" s="136" t="s">
        <v>32</v>
      </c>
      <c r="V9" s="140">
        <v>3332</v>
      </c>
      <c r="W9" s="140">
        <v>11702677</v>
      </c>
      <c r="X9" s="140">
        <f>SUM(V9:W9)</f>
        <v>11706009</v>
      </c>
      <c r="Y9" s="140"/>
      <c r="Z9" s="140"/>
      <c r="AA9" s="140"/>
      <c r="AB9" s="140">
        <v>27708516</v>
      </c>
    </row>
    <row r="10" spans="1:28">
      <c r="A10" s="42">
        <v>2014</v>
      </c>
      <c r="B10" s="6"/>
      <c r="C10" s="12">
        <v>6.3119999999999999E-3</v>
      </c>
      <c r="D10" s="12">
        <v>11.703633</v>
      </c>
      <c r="E10" s="12">
        <v>6.4627000000000004E-2</v>
      </c>
      <c r="F10" s="12">
        <v>16.774964000000001</v>
      </c>
      <c r="G10" s="17">
        <v>28.549536</v>
      </c>
      <c r="K10" s="40"/>
      <c r="L10" s="40"/>
      <c r="M10" s="40"/>
      <c r="N10" s="40"/>
      <c r="O10" s="40"/>
      <c r="T10" s="302"/>
      <c r="U10" s="136" t="s">
        <v>32</v>
      </c>
      <c r="V10" s="140"/>
      <c r="W10" s="140"/>
      <c r="X10" s="140"/>
      <c r="Y10" s="140">
        <v>7184</v>
      </c>
      <c r="Z10" s="140">
        <v>15995323</v>
      </c>
      <c r="AA10" s="140">
        <f>SUM(Y10:Z10)</f>
        <v>16002507</v>
      </c>
      <c r="AB10" s="140"/>
    </row>
    <row r="11" spans="1:28">
      <c r="A11" s="42">
        <v>2015</v>
      </c>
      <c r="B11" s="6"/>
      <c r="C11" s="12">
        <v>1.3147000000000001E-2</v>
      </c>
      <c r="D11" s="12">
        <v>11.243093999999999</v>
      </c>
      <c r="E11" s="12">
        <v>0.108095</v>
      </c>
      <c r="F11" s="12">
        <v>18.933468000000001</v>
      </c>
      <c r="G11" s="17">
        <v>30.297803999999999</v>
      </c>
      <c r="K11" s="40"/>
      <c r="L11" s="40"/>
      <c r="M11" s="40"/>
      <c r="N11" s="40"/>
      <c r="O11" s="40"/>
      <c r="T11" s="302">
        <v>2014</v>
      </c>
      <c r="U11" s="136" t="s">
        <v>32</v>
      </c>
      <c r="V11" s="140">
        <v>6312</v>
      </c>
      <c r="W11" s="140">
        <v>11703633</v>
      </c>
      <c r="X11" s="140">
        <f>SUM(V11:W11)</f>
        <v>11709945</v>
      </c>
      <c r="Y11" s="140"/>
      <c r="Z11" s="140"/>
      <c r="AA11" s="140"/>
      <c r="AB11" s="140">
        <v>28549536</v>
      </c>
    </row>
    <row r="12" spans="1:28">
      <c r="A12" s="42">
        <v>2016</v>
      </c>
      <c r="B12" s="6"/>
      <c r="C12" s="12">
        <v>3.4553E-2</v>
      </c>
      <c r="D12" s="12">
        <v>11.148497000000001</v>
      </c>
      <c r="E12" s="12">
        <v>0.16620499999999999</v>
      </c>
      <c r="F12" s="12">
        <v>16.975192</v>
      </c>
      <c r="G12" s="17">
        <v>28.324446999999999</v>
      </c>
      <c r="K12" s="40"/>
      <c r="L12" s="40"/>
      <c r="M12" s="40"/>
      <c r="N12" s="40"/>
      <c r="O12" s="40"/>
      <c r="T12" s="302"/>
      <c r="U12" s="136" t="s">
        <v>32</v>
      </c>
      <c r="V12" s="138"/>
      <c r="W12" s="138"/>
      <c r="X12" s="138"/>
      <c r="Y12" s="140">
        <v>64627</v>
      </c>
      <c r="Z12" s="140">
        <v>16774964</v>
      </c>
      <c r="AA12" s="140">
        <f>SUM(Y12:Z12)</f>
        <v>16839591</v>
      </c>
      <c r="AB12" s="140"/>
    </row>
    <row r="13" spans="1:28">
      <c r="A13" s="42">
        <v>2017</v>
      </c>
      <c r="B13" s="6"/>
      <c r="C13" s="12">
        <v>7.7829999999999996E-2</v>
      </c>
      <c r="D13" s="12">
        <v>11.014103</v>
      </c>
      <c r="E13" s="12">
        <v>0.33494000000000002</v>
      </c>
      <c r="F13" s="12">
        <v>16.261700999999999</v>
      </c>
      <c r="G13" s="17">
        <v>27.688573999999999</v>
      </c>
      <c r="K13" s="40"/>
      <c r="L13" s="40"/>
      <c r="M13" s="40"/>
      <c r="T13" s="302">
        <v>2015</v>
      </c>
      <c r="U13" s="136" t="s">
        <v>32</v>
      </c>
      <c r="V13" s="140">
        <v>13147</v>
      </c>
      <c r="W13" s="140">
        <v>11243094</v>
      </c>
      <c r="X13" s="140">
        <f>SUM(V13:W13)</f>
        <v>11256241</v>
      </c>
      <c r="Y13" s="140"/>
      <c r="Z13" s="140"/>
      <c r="AA13" s="140"/>
      <c r="AB13" s="140">
        <v>30297804</v>
      </c>
    </row>
    <row r="14" spans="1:28">
      <c r="A14" s="42">
        <v>2018</v>
      </c>
      <c r="B14" s="6"/>
      <c r="C14" s="12">
        <v>0.18229300000000001</v>
      </c>
      <c r="D14" s="12">
        <v>9.050224</v>
      </c>
      <c r="E14" s="12">
        <v>0.53794299999999995</v>
      </c>
      <c r="F14" s="12">
        <v>22.556885000000001</v>
      </c>
      <c r="G14" s="17">
        <v>32.327345000000001</v>
      </c>
      <c r="T14" s="302"/>
      <c r="U14" s="136" t="s">
        <v>32</v>
      </c>
      <c r="V14" s="140"/>
      <c r="W14" s="140"/>
      <c r="X14" s="140"/>
      <c r="Y14" s="140">
        <v>108095</v>
      </c>
      <c r="Z14" s="140">
        <v>18933468</v>
      </c>
      <c r="AA14" s="140">
        <f>SUM(Y14:Z14)</f>
        <v>19041563</v>
      </c>
      <c r="AB14" s="140"/>
    </row>
    <row r="15" spans="1:28">
      <c r="A15" s="42">
        <v>2019</v>
      </c>
      <c r="B15" s="6"/>
      <c r="C15" s="12">
        <v>0.39849000000000001</v>
      </c>
      <c r="D15" s="12">
        <v>10.326433</v>
      </c>
      <c r="E15" s="12">
        <v>0.93167299999999997</v>
      </c>
      <c r="F15" s="12">
        <v>24.377492</v>
      </c>
      <c r="G15" s="17">
        <v>36.034087999999997</v>
      </c>
      <c r="T15" s="302">
        <v>2016</v>
      </c>
      <c r="U15" s="136" t="s">
        <v>32</v>
      </c>
      <c r="V15" s="140">
        <v>34553</v>
      </c>
      <c r="W15" s="140">
        <v>11148497</v>
      </c>
      <c r="X15" s="140">
        <f>SUM(V15:W15)</f>
        <v>11183050</v>
      </c>
      <c r="Y15" s="140"/>
      <c r="Z15" s="140"/>
      <c r="AA15" s="140"/>
      <c r="AB15" s="140">
        <v>28324447</v>
      </c>
    </row>
    <row r="16" spans="1:28">
      <c r="A16" s="42">
        <v>2020</v>
      </c>
      <c r="B16" s="6"/>
      <c r="C16" s="12">
        <v>0.63615900000000003</v>
      </c>
      <c r="D16" s="12">
        <v>9.3614490000000004</v>
      </c>
      <c r="E16" s="12">
        <v>1.7939940000000001</v>
      </c>
      <c r="F16" s="12">
        <v>20.824888000000001</v>
      </c>
      <c r="G16" s="17">
        <v>32.616489999999999</v>
      </c>
      <c r="T16" s="302"/>
      <c r="U16" s="136" t="s">
        <v>32</v>
      </c>
      <c r="V16" s="138"/>
      <c r="W16" s="138"/>
      <c r="X16" s="138"/>
      <c r="Y16" s="140">
        <v>166205</v>
      </c>
      <c r="Z16" s="140">
        <v>16975192</v>
      </c>
      <c r="AA16" s="140">
        <f>SUM(Y16:Z16)</f>
        <v>17141397</v>
      </c>
      <c r="AB16" s="140"/>
    </row>
    <row r="17" spans="1:28">
      <c r="A17" s="42">
        <v>2021</v>
      </c>
      <c r="B17" s="6"/>
      <c r="C17" s="12">
        <v>0.90339400000000003</v>
      </c>
      <c r="D17" s="12">
        <v>10.210013999999999</v>
      </c>
      <c r="E17" s="12">
        <v>2.392992</v>
      </c>
      <c r="F17" s="12">
        <v>16.370080000000002</v>
      </c>
      <c r="G17" s="17">
        <v>29.876480000000001</v>
      </c>
      <c r="J17" s="40"/>
      <c r="T17" s="302">
        <v>2017</v>
      </c>
      <c r="U17" s="136" t="s">
        <v>32</v>
      </c>
      <c r="V17" s="140">
        <v>77830</v>
      </c>
      <c r="W17" s="140">
        <v>11014103</v>
      </c>
      <c r="X17" s="140">
        <f>SUM(V17:W17)</f>
        <v>11091933</v>
      </c>
      <c r="Y17" s="140"/>
      <c r="Z17" s="140"/>
      <c r="AA17" s="140"/>
      <c r="AB17" s="140">
        <v>27688574</v>
      </c>
    </row>
    <row r="18" spans="1:28">
      <c r="A18" s="42">
        <v>2022</v>
      </c>
      <c r="B18" s="6"/>
      <c r="C18" s="12">
        <v>1.5212209999999999</v>
      </c>
      <c r="D18" s="12">
        <v>10.741172000000001</v>
      </c>
      <c r="E18" s="12">
        <v>2.62018</v>
      </c>
      <c r="F18" s="12">
        <v>15.753995</v>
      </c>
      <c r="G18" s="17">
        <v>30.636568</v>
      </c>
      <c r="J18" s="40"/>
      <c r="T18" s="302"/>
      <c r="U18" s="136" t="s">
        <v>32</v>
      </c>
      <c r="V18" s="138"/>
      <c r="W18" s="138"/>
      <c r="X18" s="138"/>
      <c r="Y18" s="140">
        <v>334940</v>
      </c>
      <c r="Z18" s="140">
        <v>16261701</v>
      </c>
      <c r="AA18" s="140">
        <f>SUM(Y18:Z18)</f>
        <v>16596641</v>
      </c>
      <c r="AB18" s="140"/>
    </row>
    <row r="19" spans="1:28">
      <c r="A19" s="120">
        <v>2023</v>
      </c>
      <c r="B19" s="121"/>
      <c r="C19" s="122">
        <v>2.3023280000000002</v>
      </c>
      <c r="D19" s="12">
        <v>11.567206000000001</v>
      </c>
      <c r="E19" s="122">
        <v>3.4853860000000001</v>
      </c>
      <c r="F19" s="122">
        <v>17.97176</v>
      </c>
      <c r="G19" s="17">
        <f>SUM(C19:F19)</f>
        <v>35.326679999999996</v>
      </c>
      <c r="H19" s="121"/>
      <c r="I19" s="121"/>
      <c r="J19" s="121"/>
      <c r="T19" s="302">
        <v>2018</v>
      </c>
      <c r="U19" s="136" t="s">
        <v>32</v>
      </c>
      <c r="V19" s="140">
        <v>182293</v>
      </c>
      <c r="W19" s="140">
        <v>9050224</v>
      </c>
      <c r="X19" s="140">
        <f>SUM(V19:W19)</f>
        <v>9232517</v>
      </c>
      <c r="Y19" s="140"/>
      <c r="Z19" s="140"/>
      <c r="AA19" s="140"/>
      <c r="AB19" s="140">
        <v>32327345</v>
      </c>
    </row>
    <row r="20" spans="1:28">
      <c r="A20" s="120">
        <v>2024</v>
      </c>
      <c r="B20" s="121"/>
      <c r="C20" s="122">
        <v>2.5562749999999999</v>
      </c>
      <c r="D20" s="12">
        <v>10.419858</v>
      </c>
      <c r="E20" s="122">
        <v>5.0888059999999999</v>
      </c>
      <c r="F20" s="122">
        <v>19.279087000000001</v>
      </c>
      <c r="G20" s="17">
        <f>SUM(C20:F20)</f>
        <v>37.344025999999999</v>
      </c>
      <c r="H20" s="121"/>
      <c r="I20" s="121"/>
      <c r="J20" s="121"/>
      <c r="T20" s="302"/>
      <c r="U20" s="136" t="s">
        <v>32</v>
      </c>
      <c r="V20" s="140"/>
      <c r="W20" s="140"/>
      <c r="X20" s="140"/>
      <c r="Y20" s="140">
        <v>537943</v>
      </c>
      <c r="Z20" s="140">
        <v>22556885</v>
      </c>
      <c r="AA20" s="140">
        <f>SUM(Y20:Z20)</f>
        <v>23094828</v>
      </c>
      <c r="AB20" s="140"/>
    </row>
    <row r="21" spans="1:28">
      <c r="A21" s="120"/>
      <c r="B21" s="121"/>
      <c r="C21" s="122"/>
      <c r="D21" s="122"/>
      <c r="E21" s="122"/>
      <c r="F21" s="122"/>
      <c r="G21" s="122"/>
      <c r="H21" s="121"/>
      <c r="I21" s="121"/>
      <c r="J21" s="121"/>
      <c r="T21" s="302">
        <v>2019</v>
      </c>
      <c r="U21" s="136" t="s">
        <v>32</v>
      </c>
      <c r="V21" s="140">
        <v>398490</v>
      </c>
      <c r="W21" s="140">
        <v>10326433</v>
      </c>
      <c r="X21" s="140">
        <f>SUM(V21:W21)</f>
        <v>10724923</v>
      </c>
      <c r="Y21" s="140"/>
      <c r="Z21" s="140"/>
      <c r="AA21" s="140"/>
      <c r="AB21" s="140">
        <v>36034088</v>
      </c>
    </row>
    <row r="22" spans="1:28">
      <c r="A22" s="120"/>
      <c r="B22" s="121"/>
      <c r="C22" s="226" t="s">
        <v>382</v>
      </c>
      <c r="D22" s="12"/>
      <c r="E22" s="152"/>
      <c r="F22" s="154"/>
      <c r="G22" s="153"/>
      <c r="H22" s="121"/>
      <c r="I22" s="121"/>
      <c r="J22" s="121"/>
      <c r="T22" s="302"/>
      <c r="U22" s="136" t="s">
        <v>32</v>
      </c>
      <c r="V22" s="140"/>
      <c r="W22" s="140"/>
      <c r="X22" s="140"/>
      <c r="Y22" s="140">
        <v>931673</v>
      </c>
      <c r="Z22" s="140">
        <v>24377492</v>
      </c>
      <c r="AA22" s="140">
        <f>SUM(Y22:Z22)</f>
        <v>25309165</v>
      </c>
      <c r="AB22" s="140"/>
    </row>
    <row r="23" spans="1:28">
      <c r="A23" s="120"/>
      <c r="B23" s="121"/>
      <c r="C23" s="122"/>
      <c r="D23" s="122"/>
      <c r="E23" s="151"/>
      <c r="F23" s="121"/>
      <c r="G23" s="151"/>
      <c r="H23" s="121"/>
      <c r="I23" s="121"/>
      <c r="J23" s="121"/>
      <c r="T23" s="302">
        <v>2020</v>
      </c>
      <c r="U23" s="136"/>
      <c r="V23" s="140">
        <v>636159</v>
      </c>
      <c r="W23" s="140">
        <v>9361449</v>
      </c>
      <c r="X23" s="140">
        <f>SUM(V23:W23)</f>
        <v>9997608</v>
      </c>
      <c r="Y23" s="140"/>
      <c r="Z23" s="140"/>
      <c r="AA23" s="140"/>
      <c r="AB23" s="140">
        <v>32616490</v>
      </c>
    </row>
    <row r="24" spans="1:28">
      <c r="A24" s="120"/>
      <c r="B24" s="121"/>
      <c r="C24" s="77"/>
      <c r="D24" s="77"/>
      <c r="E24" s="149"/>
      <c r="F24" s="123"/>
      <c r="G24" s="121"/>
      <c r="H24" s="121"/>
      <c r="I24" s="121"/>
      <c r="J24" s="121"/>
      <c r="T24" s="302"/>
      <c r="U24" s="136"/>
      <c r="V24" s="138"/>
      <c r="W24" s="138"/>
      <c r="X24" s="138"/>
      <c r="Y24" s="140">
        <v>1793994</v>
      </c>
      <c r="Z24" s="140">
        <v>20824888</v>
      </c>
      <c r="AA24" s="140">
        <f>SUM(Y24:Z24)</f>
        <v>22618882</v>
      </c>
      <c r="AB24" s="140"/>
    </row>
    <row r="25" spans="1:28">
      <c r="A25" s="120"/>
      <c r="B25" s="121"/>
      <c r="C25" s="122"/>
      <c r="D25" s="122"/>
      <c r="E25" s="149"/>
      <c r="F25" s="123"/>
      <c r="G25" s="149"/>
      <c r="H25" s="121"/>
      <c r="I25" s="121"/>
      <c r="J25" s="121"/>
      <c r="T25" s="302">
        <v>2021</v>
      </c>
      <c r="U25" s="136"/>
      <c r="V25" s="140">
        <v>903394</v>
      </c>
      <c r="W25" s="140">
        <v>10210014</v>
      </c>
      <c r="X25" s="140">
        <f>SUM(V25:W25)</f>
        <v>11113408</v>
      </c>
      <c r="Y25" s="140"/>
      <c r="Z25" s="140"/>
      <c r="AA25" s="140"/>
      <c r="AB25" s="140">
        <v>29876480</v>
      </c>
    </row>
    <row r="26" spans="1:28">
      <c r="A26" s="120"/>
      <c r="B26" s="121"/>
      <c r="C26" s="122"/>
      <c r="D26" s="151"/>
      <c r="E26" s="150"/>
      <c r="F26" s="150"/>
      <c r="G26" s="121"/>
      <c r="H26" s="121"/>
      <c r="I26" s="121"/>
      <c r="J26" s="121"/>
      <c r="T26" s="302"/>
      <c r="U26" s="136"/>
      <c r="V26" s="138"/>
      <c r="W26" s="138"/>
      <c r="X26" s="138"/>
      <c r="Y26" s="140">
        <v>2392992</v>
      </c>
      <c r="Z26" s="140">
        <v>16370080</v>
      </c>
      <c r="AA26" s="140">
        <f>SUM(Y26:Z26)</f>
        <v>18763072</v>
      </c>
      <c r="AB26" s="140"/>
    </row>
    <row r="27" spans="1:28">
      <c r="A27" s="120"/>
      <c r="B27" s="121"/>
      <c r="C27" s="122"/>
      <c r="D27" s="122"/>
      <c r="E27" s="121"/>
      <c r="F27" s="123"/>
      <c r="G27" s="121"/>
      <c r="H27" s="121"/>
      <c r="I27" s="121"/>
      <c r="J27" s="121"/>
      <c r="T27" s="302">
        <v>2022</v>
      </c>
      <c r="U27" s="136"/>
      <c r="V27" s="140">
        <v>1521221</v>
      </c>
      <c r="W27" s="140">
        <v>10741172</v>
      </c>
      <c r="X27" s="140">
        <f>SUM(V27:W27)</f>
        <v>12262393</v>
      </c>
      <c r="Y27" s="140"/>
      <c r="Z27" s="140"/>
      <c r="AA27" s="140"/>
      <c r="AB27" s="140">
        <v>30636568</v>
      </c>
    </row>
    <row r="28" spans="1:28">
      <c r="A28" s="120"/>
      <c r="B28" s="121"/>
      <c r="C28" s="122"/>
      <c r="D28" s="122"/>
      <c r="E28" s="121"/>
      <c r="F28" s="123"/>
      <c r="G28" s="121"/>
      <c r="H28" s="121"/>
      <c r="I28" s="121"/>
      <c r="J28" s="121"/>
      <c r="T28" s="302"/>
      <c r="U28" s="136"/>
      <c r="V28" s="138"/>
      <c r="W28" s="138"/>
      <c r="X28" s="140"/>
      <c r="Y28" s="140">
        <v>2620180</v>
      </c>
      <c r="Z28" s="140">
        <v>15753995</v>
      </c>
      <c r="AA28" s="140">
        <f>SUM(Y28:Z28)</f>
        <v>18374175</v>
      </c>
      <c r="AB28" s="140"/>
    </row>
    <row r="29" spans="1:28">
      <c r="A29" s="120"/>
      <c r="B29" s="121"/>
      <c r="C29" s="122"/>
      <c r="D29" s="122"/>
      <c r="E29" s="121"/>
      <c r="F29" s="121"/>
      <c r="G29" s="121"/>
      <c r="H29" s="121"/>
      <c r="I29" s="121"/>
      <c r="J29" s="121"/>
      <c r="T29" s="302">
        <v>2023</v>
      </c>
      <c r="U29" s="136"/>
      <c r="V29" s="140">
        <f>2.302328*1000000</f>
        <v>2302328</v>
      </c>
      <c r="W29" s="140">
        <f>D19*1000000</f>
        <v>11567206</v>
      </c>
      <c r="X29" s="140">
        <f t="shared" ref="X29" si="0">SUM(V29:W29)</f>
        <v>13869534</v>
      </c>
      <c r="Y29" s="140"/>
      <c r="Z29" s="140"/>
      <c r="AA29" s="140"/>
      <c r="AB29" s="140">
        <f>G19*1000000</f>
        <v>35326679.999999993</v>
      </c>
    </row>
    <row r="30" spans="1:28">
      <c r="A30" s="120"/>
      <c r="B30" s="121"/>
      <c r="C30" s="122"/>
      <c r="D30" s="122"/>
      <c r="E30" s="121"/>
      <c r="F30" s="121"/>
      <c r="G30" s="121"/>
      <c r="H30" s="121"/>
      <c r="I30" s="121"/>
      <c r="J30" s="121"/>
      <c r="T30" s="302"/>
      <c r="U30" s="136"/>
      <c r="V30" s="138"/>
      <c r="W30" s="138"/>
      <c r="X30" s="138"/>
      <c r="Y30" s="140">
        <f>E19*1000000</f>
        <v>3485386</v>
      </c>
      <c r="Z30" s="140">
        <f>F19*1000000</f>
        <v>17971760</v>
      </c>
      <c r="AA30" s="140">
        <f t="shared" ref="AA30" si="1">SUM(Y30:Z30)</f>
        <v>21457146</v>
      </c>
      <c r="AB30" s="140"/>
    </row>
    <row r="31" spans="1:28">
      <c r="A31" s="120"/>
      <c r="B31" s="121"/>
      <c r="C31" s="122"/>
      <c r="D31" s="122"/>
      <c r="E31" s="121"/>
      <c r="F31" s="121"/>
      <c r="G31" s="121"/>
      <c r="H31" s="121"/>
      <c r="I31" s="121"/>
      <c r="J31" s="121"/>
      <c r="T31" s="302">
        <v>2024</v>
      </c>
      <c r="U31" s="136"/>
      <c r="V31" s="140">
        <f>C20*1000000</f>
        <v>2556275</v>
      </c>
      <c r="W31" s="140">
        <f>D20*1000000</f>
        <v>10419858</v>
      </c>
      <c r="X31" s="140">
        <f>SUM(V31:W31)</f>
        <v>12976133</v>
      </c>
      <c r="Y31" s="140"/>
      <c r="Z31" s="140"/>
      <c r="AA31" s="140"/>
      <c r="AB31" s="140">
        <f>G20*1000000</f>
        <v>37344026</v>
      </c>
    </row>
    <row r="32" spans="1:28">
      <c r="A32" s="120"/>
      <c r="B32" s="121"/>
      <c r="C32" s="122"/>
      <c r="D32" s="122"/>
      <c r="E32" s="121"/>
      <c r="F32" s="121"/>
      <c r="G32" s="121"/>
      <c r="H32" s="121"/>
      <c r="I32" s="121"/>
      <c r="J32" s="121"/>
      <c r="T32" s="302"/>
      <c r="U32" s="136"/>
      <c r="V32" s="138"/>
      <c r="W32" s="138"/>
      <c r="X32" s="138"/>
      <c r="Y32" s="140">
        <f>E20*1000000</f>
        <v>5088806</v>
      </c>
      <c r="Z32" s="140">
        <f>F20*1000000</f>
        <v>19279087</v>
      </c>
      <c r="AA32" s="140">
        <f>SUM(Y32:Z32)</f>
        <v>24367893</v>
      </c>
      <c r="AB32" s="140"/>
    </row>
  </sheetData>
  <mergeCells count="12">
    <mergeCell ref="T31:T32"/>
    <mergeCell ref="T19:T20"/>
    <mergeCell ref="T9:T10"/>
    <mergeCell ref="T11:T12"/>
    <mergeCell ref="T13:T14"/>
    <mergeCell ref="T15:T16"/>
    <mergeCell ref="T17:T18"/>
    <mergeCell ref="T21:T22"/>
    <mergeCell ref="T23:T24"/>
    <mergeCell ref="T25:T26"/>
    <mergeCell ref="T27:T28"/>
    <mergeCell ref="T29:T30"/>
  </mergeCells>
  <hyperlinks>
    <hyperlink ref="A1" location="Índice!A1" display="Voltar" xr:uid="{5432543D-2430-42C7-822E-3A62E85448C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B0F0"/>
  </sheetPr>
  <dimension ref="A1:R83"/>
  <sheetViews>
    <sheetView showGridLines="0" zoomScaleNormal="100" workbookViewId="0">
      <pane xSplit="1" ySplit="3" topLeftCell="B6" activePane="bottomRight" state="frozen"/>
      <selection pane="topRight" activeCell="B1" sqref="B1"/>
      <selection pane="bottomLeft" activeCell="A6" sqref="A6"/>
      <selection pane="bottomRight" activeCell="I13" sqref="I1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5.5546875" style="2" customWidth="1"/>
    <col min="6" max="6" width="17" style="2" customWidth="1"/>
    <col min="7" max="16384" width="9.44140625" style="2"/>
  </cols>
  <sheetData>
    <row r="1" spans="1:18">
      <c r="A1" s="1" t="s">
        <v>419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Analysis of Current Biofuels Outlook – Year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Índice!Q46</f>
        <v>Chart 11 - Monthly production sugarcane and corn ethanol</v>
      </c>
      <c r="D6" s="3"/>
      <c r="E6" s="3"/>
    </row>
    <row r="7" spans="1:18">
      <c r="A7" s="4"/>
    </row>
    <row r="8" spans="1:18" ht="28.8">
      <c r="A8" s="4" t="s">
        <v>369</v>
      </c>
      <c r="C8" s="4" t="s">
        <v>135</v>
      </c>
      <c r="D8" s="4" t="s">
        <v>134</v>
      </c>
      <c r="E8" s="4" t="s">
        <v>136</v>
      </c>
      <c r="F8" s="19" t="s">
        <v>137</v>
      </c>
    </row>
    <row r="9" spans="1:18">
      <c r="B9" s="4"/>
      <c r="C9" s="31" t="s">
        <v>429</v>
      </c>
      <c r="D9" s="31"/>
      <c r="E9" s="31"/>
      <c r="F9" s="41" t="s">
        <v>10</v>
      </c>
    </row>
    <row r="10" spans="1:18">
      <c r="A10" s="292">
        <v>43466</v>
      </c>
      <c r="C10" s="9">
        <v>1.225948</v>
      </c>
      <c r="D10" s="9">
        <v>9.6626000000000004E-2</v>
      </c>
      <c r="E10" s="9">
        <v>1.1293219999999999</v>
      </c>
      <c r="F10" s="94">
        <v>7.8817372351845272E-2</v>
      </c>
    </row>
    <row r="11" spans="1:18">
      <c r="A11" s="292">
        <v>43497</v>
      </c>
      <c r="C11" s="9">
        <v>0.22700100000000001</v>
      </c>
      <c r="D11" s="9">
        <v>7.7804999999999999E-2</v>
      </c>
      <c r="E11" s="9">
        <v>0.149196</v>
      </c>
      <c r="F11" s="94">
        <v>0.34275179404496015</v>
      </c>
    </row>
    <row r="12" spans="1:18">
      <c r="A12" s="292">
        <v>43525</v>
      </c>
      <c r="C12" s="9">
        <v>0.52384500000000001</v>
      </c>
      <c r="D12" s="9">
        <v>9.9140000000000006E-2</v>
      </c>
      <c r="E12" s="9">
        <v>0.424705</v>
      </c>
      <c r="F12" s="94">
        <v>0.18925445503918142</v>
      </c>
    </row>
    <row r="13" spans="1:18">
      <c r="A13" s="292">
        <v>43556</v>
      </c>
      <c r="C13" s="9">
        <v>2.32396</v>
      </c>
      <c r="D13" s="9">
        <v>0.10063900000000001</v>
      </c>
      <c r="E13" s="9">
        <v>2.2233209999999999</v>
      </c>
      <c r="F13" s="94">
        <v>4.330496221965955E-2</v>
      </c>
    </row>
    <row r="14" spans="1:18">
      <c r="A14" s="292">
        <v>43586</v>
      </c>
      <c r="C14" s="9">
        <v>4.3729459999999998</v>
      </c>
      <c r="D14" s="9">
        <v>0.102538</v>
      </c>
      <c r="E14" s="9">
        <v>4.2704079999999998</v>
      </c>
      <c r="F14" s="94">
        <v>2.3448265768660305E-2</v>
      </c>
    </row>
    <row r="15" spans="1:18">
      <c r="A15" s="292">
        <v>43617</v>
      </c>
      <c r="C15" s="9">
        <v>4.178877</v>
      </c>
      <c r="D15" s="9">
        <v>9.1381000000000004E-2</v>
      </c>
      <c r="E15" s="9">
        <v>4.0874959999999998</v>
      </c>
      <c r="F15" s="94">
        <v>2.1867358144305276E-2</v>
      </c>
    </row>
    <row r="16" spans="1:18">
      <c r="A16" s="292">
        <v>43647</v>
      </c>
      <c r="C16" s="9">
        <v>5.0264800000000003</v>
      </c>
      <c r="D16" s="9">
        <v>9.2034000000000005E-2</v>
      </c>
      <c r="E16" s="9">
        <v>4.9344460000000003</v>
      </c>
      <c r="F16" s="94">
        <v>1.8309831134312681E-2</v>
      </c>
    </row>
    <row r="17" spans="1:6">
      <c r="A17" s="292">
        <v>43678</v>
      </c>
      <c r="C17" s="9">
        <v>5.2677100000000001</v>
      </c>
      <c r="D17" s="9">
        <v>6.9597999999999993E-2</v>
      </c>
      <c r="E17" s="9">
        <v>5.1981120000000001</v>
      </c>
      <c r="F17" s="94">
        <v>1.3212192774469361E-2</v>
      </c>
    </row>
    <row r="18" spans="1:6">
      <c r="A18" s="292">
        <v>43709</v>
      </c>
      <c r="C18" s="9">
        <v>4.8377629999999998</v>
      </c>
      <c r="D18" s="9">
        <v>0.14788899999999999</v>
      </c>
      <c r="E18" s="9">
        <v>4.6898739999999997</v>
      </c>
      <c r="F18" s="94">
        <v>3.0569707528045505E-2</v>
      </c>
    </row>
    <row r="19" spans="1:6">
      <c r="A19" s="292">
        <v>43739</v>
      </c>
      <c r="C19" s="9">
        <v>4.8057040000000004</v>
      </c>
      <c r="D19" s="9">
        <v>0.13339599999999999</v>
      </c>
      <c r="E19" s="9">
        <v>4.6723080000000001</v>
      </c>
      <c r="F19" s="94">
        <v>2.7757847757581406E-2</v>
      </c>
    </row>
    <row r="20" spans="1:6">
      <c r="A20" s="292">
        <v>43770</v>
      </c>
      <c r="C20" s="9">
        <v>2.526411</v>
      </c>
      <c r="D20" s="9">
        <v>0.14866499999999999</v>
      </c>
      <c r="E20" s="9">
        <v>2.3777460000000001</v>
      </c>
      <c r="F20" s="94">
        <v>5.8844344803755208E-2</v>
      </c>
    </row>
    <row r="21" spans="1:6">
      <c r="A21" s="292">
        <v>43800</v>
      </c>
      <c r="C21" s="9">
        <v>0.71744300000000005</v>
      </c>
      <c r="D21" s="9">
        <v>0.17045199999999999</v>
      </c>
      <c r="E21" s="9">
        <v>0.546991</v>
      </c>
      <c r="F21" s="94">
        <v>0.23758263722692952</v>
      </c>
    </row>
    <row r="22" spans="1:6">
      <c r="A22" s="292">
        <v>43831</v>
      </c>
      <c r="C22" s="9">
        <v>0.50996200000000003</v>
      </c>
      <c r="D22" s="9">
        <v>0.184586</v>
      </c>
      <c r="E22" s="9">
        <v>0.325376</v>
      </c>
      <c r="F22" s="94">
        <v>0.36196030292453163</v>
      </c>
    </row>
    <row r="23" spans="1:6">
      <c r="A23" s="292">
        <v>43862</v>
      </c>
      <c r="C23" s="9">
        <v>0.36738399999999999</v>
      </c>
      <c r="D23" s="9">
        <v>0.18004700000000001</v>
      </c>
      <c r="E23" s="9">
        <v>0.187337</v>
      </c>
      <c r="F23" s="94">
        <v>0.49007850096901334</v>
      </c>
    </row>
    <row r="24" spans="1:6">
      <c r="A24" s="292">
        <v>43891</v>
      </c>
      <c r="C24" s="9">
        <v>0.63919800000000004</v>
      </c>
      <c r="D24" s="9">
        <v>0.20233100000000001</v>
      </c>
      <c r="E24" s="9">
        <v>0.43686700000000001</v>
      </c>
      <c r="F24" s="94">
        <v>0.31653885024671541</v>
      </c>
    </row>
    <row r="25" spans="1:6">
      <c r="A25" s="292">
        <v>43922</v>
      </c>
      <c r="C25" s="9">
        <v>2.712405</v>
      </c>
      <c r="D25" s="9">
        <v>0.198354</v>
      </c>
      <c r="E25" s="9">
        <v>2.5140509999999998</v>
      </c>
      <c r="F25" s="94">
        <v>7.3128459798592019E-2</v>
      </c>
    </row>
    <row r="26" spans="1:6">
      <c r="A26" s="292">
        <v>43952</v>
      </c>
      <c r="C26" s="9">
        <v>3.703411</v>
      </c>
      <c r="D26" s="9">
        <v>0.15240799999999999</v>
      </c>
      <c r="E26" s="9">
        <v>3.5510030000000001</v>
      </c>
      <c r="F26" s="94">
        <v>4.1153412354178354E-2</v>
      </c>
    </row>
    <row r="27" spans="1:6">
      <c r="A27" s="292">
        <v>43983</v>
      </c>
      <c r="C27" s="9">
        <v>3.895975</v>
      </c>
      <c r="D27" s="9">
        <v>0.156165</v>
      </c>
      <c r="E27" s="9">
        <v>3.7398099999999999</v>
      </c>
      <c r="F27" s="94">
        <v>4.0083676101617692E-2</v>
      </c>
    </row>
    <row r="28" spans="1:6">
      <c r="A28" s="292">
        <v>44013</v>
      </c>
      <c r="C28" s="9">
        <v>4.6573060000000002</v>
      </c>
      <c r="D28" s="9">
        <v>0.20810899999999999</v>
      </c>
      <c r="E28" s="9">
        <v>4.4491969999999998</v>
      </c>
      <c r="F28" s="94">
        <v>4.4684416269834965E-2</v>
      </c>
    </row>
    <row r="29" spans="1:6">
      <c r="A29" s="292">
        <v>44044</v>
      </c>
      <c r="C29" s="9">
        <v>4.6354059999999997</v>
      </c>
      <c r="D29" s="9">
        <v>0.204765</v>
      </c>
      <c r="E29" s="9">
        <v>4.4306409999999996</v>
      </c>
      <c r="F29" s="94">
        <v>4.4174124122029437E-2</v>
      </c>
    </row>
    <row r="30" spans="1:6">
      <c r="A30" s="292">
        <v>44075</v>
      </c>
      <c r="C30" s="9">
        <v>4.7771189999999999</v>
      </c>
      <c r="D30" s="9">
        <v>0.23757900000000001</v>
      </c>
      <c r="E30" s="9">
        <v>4.5395399999999997</v>
      </c>
      <c r="F30" s="94">
        <v>4.9732694538277153E-2</v>
      </c>
    </row>
    <row r="31" spans="1:6">
      <c r="A31" s="292">
        <v>44105</v>
      </c>
      <c r="C31" s="9">
        <v>3.9461620000000002</v>
      </c>
      <c r="D31" s="9">
        <v>0.25025900000000001</v>
      </c>
      <c r="E31" s="9">
        <v>3.6959029999999999</v>
      </c>
      <c r="F31" s="94">
        <v>6.3418328999164247E-2</v>
      </c>
    </row>
    <row r="32" spans="1:6">
      <c r="A32" s="292">
        <v>44136</v>
      </c>
      <c r="C32" s="9">
        <v>2.0836999999999999</v>
      </c>
      <c r="D32" s="9">
        <v>0.230407</v>
      </c>
      <c r="E32" s="9">
        <v>1.8532930000000001</v>
      </c>
      <c r="F32" s="94">
        <v>0.11057589864183903</v>
      </c>
    </row>
    <row r="33" spans="1:6">
      <c r="A33" s="292">
        <v>44166</v>
      </c>
      <c r="C33" s="9">
        <v>0.68846200000000002</v>
      </c>
      <c r="D33" s="9">
        <v>0.22514300000000001</v>
      </c>
      <c r="E33" s="9">
        <v>0.46331899999999998</v>
      </c>
      <c r="F33" s="94">
        <v>0.32702313272192218</v>
      </c>
    </row>
    <row r="34" spans="1:6">
      <c r="A34" s="292">
        <v>44197</v>
      </c>
      <c r="C34" s="9">
        <v>0.48747800000000002</v>
      </c>
      <c r="D34" s="9">
        <v>0.235619</v>
      </c>
      <c r="E34" s="9">
        <v>0.251859</v>
      </c>
      <c r="F34" s="94">
        <v>0.48334283803576777</v>
      </c>
    </row>
    <row r="35" spans="1:6">
      <c r="A35" s="292">
        <v>44228</v>
      </c>
      <c r="C35" s="9">
        <v>0.34377799999999997</v>
      </c>
      <c r="D35" s="9">
        <v>0.19922599999999999</v>
      </c>
      <c r="E35" s="9">
        <v>0.14455200000000001</v>
      </c>
      <c r="F35" s="94">
        <v>0.57951934097004465</v>
      </c>
    </row>
    <row r="36" spans="1:6">
      <c r="A36" s="292">
        <v>44256</v>
      </c>
      <c r="C36" s="9">
        <v>0.588009</v>
      </c>
      <c r="D36" s="9">
        <v>0.26930900000000002</v>
      </c>
      <c r="E36" s="9">
        <v>0.31869999999999998</v>
      </c>
      <c r="F36" s="94">
        <v>0.45800149317442418</v>
      </c>
    </row>
    <row r="37" spans="1:6">
      <c r="A37" s="292">
        <v>44287</v>
      </c>
      <c r="C37" s="9">
        <v>2.1536529999999998</v>
      </c>
      <c r="D37" s="9">
        <v>0.23827799999999999</v>
      </c>
      <c r="E37" s="9">
        <v>1.915375</v>
      </c>
      <c r="F37" s="94">
        <v>0.11063899337544163</v>
      </c>
    </row>
    <row r="38" spans="1:6">
      <c r="A38" s="292">
        <v>44317</v>
      </c>
      <c r="C38" s="9">
        <v>3.8917299999999999</v>
      </c>
      <c r="D38" s="9">
        <v>0.234513</v>
      </c>
      <c r="E38" s="9">
        <v>3.6572170000000002</v>
      </c>
      <c r="F38" s="94">
        <v>6.025931912028841E-2</v>
      </c>
    </row>
    <row r="39" spans="1:6">
      <c r="A39" s="292">
        <v>44348</v>
      </c>
      <c r="C39" s="9">
        <v>3.8527149999999999</v>
      </c>
      <c r="D39" s="9">
        <v>0.24887100000000001</v>
      </c>
      <c r="E39" s="9">
        <v>3.603844</v>
      </c>
      <c r="F39" s="94">
        <v>6.4596265231142189E-2</v>
      </c>
    </row>
    <row r="40" spans="1:6">
      <c r="A40" s="292">
        <v>44378</v>
      </c>
      <c r="C40" s="9">
        <v>4.7061089999999997</v>
      </c>
      <c r="D40" s="9">
        <v>0.30149700000000001</v>
      </c>
      <c r="E40" s="9">
        <v>4.4046120000000002</v>
      </c>
      <c r="F40" s="94">
        <v>6.406502696813865E-2</v>
      </c>
    </row>
    <row r="41" spans="1:6">
      <c r="A41" s="292">
        <v>44409</v>
      </c>
      <c r="C41" s="9">
        <v>4.746429</v>
      </c>
      <c r="D41" s="9">
        <v>0.313834</v>
      </c>
      <c r="E41" s="9">
        <v>4.4325950000000001</v>
      </c>
      <c r="F41" s="94">
        <v>6.6120024127612573E-2</v>
      </c>
    </row>
    <row r="42" spans="1:6">
      <c r="A42" s="292">
        <v>44440</v>
      </c>
      <c r="C42" s="9">
        <v>4.3274239999999997</v>
      </c>
      <c r="D42" s="9">
        <v>0.29547200000000001</v>
      </c>
      <c r="E42" s="9">
        <v>4.0319520000000004</v>
      </c>
      <c r="F42" s="94">
        <v>6.8278957643161386E-2</v>
      </c>
    </row>
    <row r="43" spans="1:6">
      <c r="A43" s="292">
        <v>44470</v>
      </c>
      <c r="C43" s="9">
        <v>2.6360800000000002</v>
      </c>
      <c r="D43" s="9">
        <v>0.31767600000000001</v>
      </c>
      <c r="E43" s="9">
        <v>2.3184040000000001</v>
      </c>
      <c r="F43" s="94">
        <v>0.12051075839883463</v>
      </c>
    </row>
    <row r="44" spans="1:6">
      <c r="A44" s="292">
        <v>44501</v>
      </c>
      <c r="C44" s="9">
        <v>1.5635840000000001</v>
      </c>
      <c r="D44" s="9">
        <v>0.30818200000000001</v>
      </c>
      <c r="E44" s="9">
        <v>1.2554019999999999</v>
      </c>
      <c r="F44" s="94">
        <v>0.1970997400843191</v>
      </c>
    </row>
    <row r="45" spans="1:6">
      <c r="A45" s="292">
        <v>44531</v>
      </c>
      <c r="C45" s="9">
        <v>0.57949099999999998</v>
      </c>
      <c r="D45" s="9">
        <v>0.320878</v>
      </c>
      <c r="E45" s="9">
        <v>0.25861299999999998</v>
      </c>
      <c r="F45" s="94">
        <v>0.55372387146651114</v>
      </c>
    </row>
    <row r="46" spans="1:6">
      <c r="A46" s="292">
        <v>44562</v>
      </c>
      <c r="C46" s="9">
        <v>0.57070200000000004</v>
      </c>
      <c r="D46" s="9">
        <v>0.30607499999999999</v>
      </c>
      <c r="E46" s="9">
        <v>0.264627</v>
      </c>
      <c r="F46" s="94">
        <v>0.53631317219845032</v>
      </c>
    </row>
    <row r="47" spans="1:6">
      <c r="A47" s="292">
        <v>44593</v>
      </c>
      <c r="C47" s="9">
        <v>0.40629599999999999</v>
      </c>
      <c r="D47" s="9">
        <v>0.27596100000000001</v>
      </c>
      <c r="E47" s="9">
        <v>0.13033500000000001</v>
      </c>
      <c r="F47" s="94">
        <v>0.67921170772047967</v>
      </c>
    </row>
    <row r="48" spans="1:6">
      <c r="A48" s="292">
        <v>44621</v>
      </c>
      <c r="C48" s="9">
        <v>0.45660899999999999</v>
      </c>
      <c r="D48" s="9">
        <v>0.30500899999999997</v>
      </c>
      <c r="E48" s="9">
        <v>0.15160000000000001</v>
      </c>
      <c r="F48" s="94">
        <v>0.66798727138536473</v>
      </c>
    </row>
    <row r="49" spans="1:6">
      <c r="A49" s="292">
        <v>44652</v>
      </c>
      <c r="C49" s="9">
        <v>1.482254</v>
      </c>
      <c r="D49" s="9">
        <v>0.28099099999999999</v>
      </c>
      <c r="E49" s="9">
        <v>1.201263</v>
      </c>
      <c r="F49" s="94">
        <v>0.18957007368507692</v>
      </c>
    </row>
    <row r="50" spans="1:6">
      <c r="A50" s="292">
        <v>44682</v>
      </c>
      <c r="C50" s="9">
        <v>3.7848380000000001</v>
      </c>
      <c r="D50" s="9">
        <v>0.31538699999999997</v>
      </c>
      <c r="E50" s="9">
        <v>3.4694509999999998</v>
      </c>
      <c r="F50" s="94">
        <v>8.3329061904366841E-2</v>
      </c>
    </row>
    <row r="51" spans="1:6">
      <c r="A51" s="292">
        <v>44713</v>
      </c>
      <c r="C51" s="9">
        <v>3.968623</v>
      </c>
      <c r="D51" s="9">
        <v>0.36538399999999999</v>
      </c>
      <c r="E51" s="9">
        <v>3.6032389999999999</v>
      </c>
      <c r="F51" s="94">
        <v>9.2068206025112495E-2</v>
      </c>
    </row>
    <row r="52" spans="1:6">
      <c r="A52" s="292">
        <v>44743</v>
      </c>
      <c r="C52" s="9">
        <v>4.7840199999999999</v>
      </c>
      <c r="D52" s="9">
        <v>0.36399999999999999</v>
      </c>
      <c r="E52" s="9">
        <v>4.4200200000000001</v>
      </c>
      <c r="F52" s="94">
        <v>7.6086638433785811E-2</v>
      </c>
    </row>
    <row r="53" spans="1:6">
      <c r="A53" s="292">
        <v>44774</v>
      </c>
      <c r="C53" s="9">
        <v>4.4218529999999996</v>
      </c>
      <c r="D53" s="9">
        <v>0.36312</v>
      </c>
      <c r="E53" s="9">
        <v>4.0587330000000001</v>
      </c>
      <c r="F53" s="94">
        <v>8.2119419166580165E-2</v>
      </c>
    </row>
    <row r="54" spans="1:6">
      <c r="A54" s="292">
        <v>44805</v>
      </c>
      <c r="C54" s="9">
        <v>3.8520569999999998</v>
      </c>
      <c r="D54" s="9">
        <v>0.38501299999999999</v>
      </c>
      <c r="E54" s="9">
        <v>3.467044</v>
      </c>
      <c r="F54" s="94">
        <v>9.9949974779708614E-2</v>
      </c>
    </row>
    <row r="55" spans="1:6">
      <c r="A55" s="292">
        <v>44835</v>
      </c>
      <c r="C55" s="9">
        <v>3.3414329999999999</v>
      </c>
      <c r="D55" s="9">
        <v>0.39256600000000003</v>
      </c>
      <c r="E55" s="9">
        <v>2.9488669999999999</v>
      </c>
      <c r="F55" s="94">
        <v>0.11748432483907353</v>
      </c>
    </row>
    <row r="56" spans="1:6">
      <c r="A56" s="292">
        <v>44866</v>
      </c>
      <c r="C56" s="9">
        <v>2.511657</v>
      </c>
      <c r="D56" s="9">
        <v>0.38559599999999999</v>
      </c>
      <c r="E56" s="9">
        <v>2.126061</v>
      </c>
      <c r="F56" s="94">
        <v>0.15352255503040424</v>
      </c>
    </row>
    <row r="57" spans="1:6">
      <c r="A57" s="292">
        <v>44896</v>
      </c>
      <c r="C57" s="9">
        <v>1.0562260000000001</v>
      </c>
      <c r="D57" s="9">
        <v>0.40229900000000002</v>
      </c>
      <c r="E57" s="9">
        <v>0.65392700000000004</v>
      </c>
      <c r="F57" s="94">
        <v>0.38088344729253021</v>
      </c>
    </row>
    <row r="58" spans="1:6">
      <c r="A58" s="292">
        <v>44927</v>
      </c>
      <c r="C58" s="9">
        <v>0.64996200000000004</v>
      </c>
      <c r="D58" s="9">
        <v>0.38765899999999998</v>
      </c>
      <c r="E58" s="9">
        <v>0.26230300000000001</v>
      </c>
      <c r="F58" s="94">
        <v>0.59643332994852005</v>
      </c>
    </row>
    <row r="59" spans="1:6">
      <c r="A59" s="292">
        <v>44958</v>
      </c>
      <c r="C59" s="9">
        <v>0.53614300000000004</v>
      </c>
      <c r="D59" s="9">
        <v>0.35247899999999999</v>
      </c>
      <c r="E59" s="9">
        <v>0.18366399999999999</v>
      </c>
      <c r="F59" s="94">
        <v>0.6574346769425321</v>
      </c>
    </row>
    <row r="60" spans="1:6">
      <c r="A60" s="292">
        <v>44986</v>
      </c>
      <c r="C60" s="9">
        <v>0.82729799999999998</v>
      </c>
      <c r="D60" s="9">
        <v>0.43762400000000001</v>
      </c>
      <c r="E60" s="9">
        <v>0.38967400000000002</v>
      </c>
      <c r="F60" s="94">
        <v>0.52897988391123874</v>
      </c>
    </row>
    <row r="61" spans="1:6">
      <c r="A61" s="292">
        <v>45017</v>
      </c>
      <c r="C61" s="9">
        <v>1.6786399999999999</v>
      </c>
      <c r="D61" s="9">
        <v>0.43715700000000002</v>
      </c>
      <c r="E61" s="9">
        <v>1.2414829999999999</v>
      </c>
      <c r="F61" s="94">
        <v>0.26042331887718628</v>
      </c>
    </row>
    <row r="62" spans="1:6">
      <c r="A62" s="292">
        <v>45047</v>
      </c>
      <c r="C62" s="9">
        <v>4.111707</v>
      </c>
      <c r="D62" s="9">
        <v>0.49439100000000002</v>
      </c>
      <c r="E62" s="9">
        <v>3.6173160000000002</v>
      </c>
      <c r="F62" s="94">
        <v>0.12023984199263225</v>
      </c>
    </row>
    <row r="63" spans="1:6">
      <c r="A63" s="292">
        <v>45078</v>
      </c>
      <c r="C63" s="9">
        <v>4.1119579999999996</v>
      </c>
      <c r="D63" s="9">
        <v>0.50268599999999997</v>
      </c>
      <c r="E63" s="9">
        <v>3.6092719999999998</v>
      </c>
      <c r="F63" s="94">
        <v>0.12224978951633261</v>
      </c>
    </row>
    <row r="64" spans="1:6">
      <c r="A64" s="292">
        <v>45108</v>
      </c>
      <c r="C64" s="9">
        <v>5.0601770000000004</v>
      </c>
      <c r="D64" s="9">
        <v>0.51695599999999997</v>
      </c>
      <c r="E64" s="9">
        <v>4.543221</v>
      </c>
      <c r="F64" s="94">
        <v>0.10216164375277782</v>
      </c>
    </row>
    <row r="65" spans="1:9">
      <c r="A65" s="292">
        <v>45139</v>
      </c>
      <c r="C65" s="9">
        <v>4.8346280000000004</v>
      </c>
      <c r="D65" s="9">
        <v>0.51855200000000001</v>
      </c>
      <c r="E65" s="9">
        <v>4.3160759999999998</v>
      </c>
      <c r="F65" s="94">
        <v>0.10725789036922799</v>
      </c>
    </row>
    <row r="66" spans="1:9">
      <c r="A66" s="292">
        <v>45170</v>
      </c>
      <c r="C66" s="9">
        <v>4.5949280000000003</v>
      </c>
      <c r="D66" s="9">
        <v>0.52378199999999997</v>
      </c>
      <c r="E66" s="9">
        <v>4.0711459999999997</v>
      </c>
      <c r="F66" s="94">
        <v>0.11399134001664443</v>
      </c>
    </row>
    <row r="67" spans="1:9">
      <c r="A67" s="292">
        <v>45200</v>
      </c>
      <c r="C67" s="9">
        <v>3.9768050000000001</v>
      </c>
      <c r="D67" s="9">
        <v>0.51840600000000003</v>
      </c>
      <c r="E67" s="9">
        <v>3.458399</v>
      </c>
      <c r="F67" s="94">
        <v>0.13035741003141971</v>
      </c>
    </row>
    <row r="68" spans="1:9">
      <c r="A68" s="292">
        <v>45231</v>
      </c>
      <c r="C68" s="9">
        <v>3.2044999999999999</v>
      </c>
      <c r="D68" s="9">
        <v>0.537547</v>
      </c>
      <c r="E68" s="9">
        <v>2.6669529999999999</v>
      </c>
      <c r="F68" s="94">
        <v>0.1677475425183336</v>
      </c>
    </row>
    <row r="69" spans="1:9">
      <c r="A69" s="292">
        <v>45261</v>
      </c>
      <c r="C69" s="9">
        <v>1.7399340000000001</v>
      </c>
      <c r="D69" s="9">
        <v>0.56047499999999995</v>
      </c>
      <c r="E69" s="9">
        <v>1.179459</v>
      </c>
      <c r="F69" s="94">
        <v>0.32212428747297311</v>
      </c>
    </row>
    <row r="70" spans="1:9">
      <c r="A70" s="292">
        <v>45292</v>
      </c>
      <c r="C70" s="9">
        <v>0.98586799999999997</v>
      </c>
      <c r="D70" s="9">
        <v>0.56080099999999999</v>
      </c>
      <c r="E70" s="148">
        <v>0.42506699999999997</v>
      </c>
      <c r="F70" s="94">
        <v>0.56883984468508964</v>
      </c>
    </row>
    <row r="71" spans="1:9">
      <c r="A71" s="292">
        <v>45323</v>
      </c>
      <c r="C71" s="9">
        <v>0.74918700000000005</v>
      </c>
      <c r="D71" s="9">
        <v>0.54050699999999996</v>
      </c>
      <c r="E71" s="148">
        <v>0.20868</v>
      </c>
      <c r="F71" s="94">
        <v>0.72145806053762274</v>
      </c>
      <c r="I71" s="146"/>
    </row>
    <row r="72" spans="1:9">
      <c r="A72" s="292">
        <v>45352</v>
      </c>
      <c r="C72" s="9">
        <v>0.99610399999999999</v>
      </c>
      <c r="D72" s="9">
        <v>0.561693</v>
      </c>
      <c r="E72" s="148">
        <v>0.43441099999999999</v>
      </c>
      <c r="F72" s="94">
        <v>0.56388991510926567</v>
      </c>
      <c r="I72" s="146"/>
    </row>
    <row r="73" spans="1:9">
      <c r="A73" s="292">
        <v>45383</v>
      </c>
      <c r="C73" s="9">
        <v>2.5513050000000002</v>
      </c>
      <c r="D73" s="9">
        <v>0.56948900000000002</v>
      </c>
      <c r="E73" s="148">
        <v>1.981816</v>
      </c>
      <c r="F73" s="94">
        <v>0.22321478615845616</v>
      </c>
      <c r="I73" s="146"/>
    </row>
    <row r="74" spans="1:9">
      <c r="A74" s="292">
        <v>45413</v>
      </c>
      <c r="C74" s="9">
        <v>4.2151769999999997</v>
      </c>
      <c r="D74" s="9">
        <v>0.63068299999999999</v>
      </c>
      <c r="E74" s="148">
        <v>3.5844939999999998</v>
      </c>
      <c r="F74" s="94">
        <v>0.14962194944601379</v>
      </c>
      <c r="I74" s="146"/>
    </row>
    <row r="75" spans="1:9">
      <c r="A75" s="292">
        <v>45444</v>
      </c>
      <c r="C75" s="9">
        <v>4.7020759999999999</v>
      </c>
      <c r="D75" s="9">
        <v>0.60591399999999995</v>
      </c>
      <c r="E75" s="148">
        <v>4.0961619999999996</v>
      </c>
      <c r="F75" s="94">
        <v>0.12886095418279075</v>
      </c>
      <c r="I75" s="146"/>
    </row>
    <row r="76" spans="1:9">
      <c r="A76" s="292">
        <v>45474</v>
      </c>
      <c r="C76" s="9">
        <v>4.8435030000000001</v>
      </c>
      <c r="D76" s="9">
        <v>0.657721</v>
      </c>
      <c r="E76" s="148">
        <v>4.1857819999999997</v>
      </c>
      <c r="F76" s="94">
        <v>0.13579448593301172</v>
      </c>
      <c r="I76" s="146"/>
    </row>
    <row r="77" spans="1:9">
      <c r="A77" s="292">
        <v>45505</v>
      </c>
      <c r="C77" s="9">
        <v>4.9787879999999998</v>
      </c>
      <c r="D77" s="9">
        <v>0.67130500000000004</v>
      </c>
      <c r="E77" s="148">
        <v>4.3074830000000004</v>
      </c>
      <c r="F77" s="94">
        <v>0.13483301558531915</v>
      </c>
      <c r="I77" s="146"/>
    </row>
    <row r="78" spans="1:9">
      <c r="A78" s="292">
        <v>45536</v>
      </c>
      <c r="C78" s="9">
        <v>5.0339510000000001</v>
      </c>
      <c r="D78" s="9">
        <v>0.667659</v>
      </c>
      <c r="E78" s="148">
        <v>4.3662919999999996</v>
      </c>
      <c r="F78" s="94">
        <v>0.13263120757432878</v>
      </c>
      <c r="I78" s="146"/>
    </row>
    <row r="79" spans="1:9">
      <c r="A79" s="292">
        <v>45566</v>
      </c>
      <c r="C79" s="9">
        <v>4.0671299999999997</v>
      </c>
      <c r="D79" s="9">
        <v>0.68535100000000004</v>
      </c>
      <c r="E79" s="148">
        <v>3.3817789999999999</v>
      </c>
      <c r="F79" s="94">
        <v>0.16850973536621647</v>
      </c>
      <c r="I79" s="146"/>
    </row>
    <row r="80" spans="1:9">
      <c r="A80" s="292">
        <v>45597</v>
      </c>
      <c r="C80" s="9">
        <v>2.7237930000000001</v>
      </c>
      <c r="D80" s="9">
        <v>0.719001</v>
      </c>
      <c r="E80" s="148">
        <v>2.0047920000000001</v>
      </c>
      <c r="F80" s="94">
        <v>0.26397049996090011</v>
      </c>
      <c r="I80" s="146"/>
    </row>
    <row r="81" spans="1:9">
      <c r="A81" s="292">
        <v>45627</v>
      </c>
      <c r="C81" s="9">
        <v>1.497144</v>
      </c>
      <c r="D81" s="9">
        <v>0.78124400000000005</v>
      </c>
      <c r="E81" s="148">
        <v>0.71589999999999998</v>
      </c>
      <c r="F81" s="94">
        <v>0.52182288410466859</v>
      </c>
      <c r="I81" s="146"/>
    </row>
    <row r="82" spans="1:9">
      <c r="A82" s="24"/>
      <c r="C82" s="9"/>
      <c r="D82" s="9"/>
      <c r="E82" s="9"/>
      <c r="I82" s="146"/>
    </row>
    <row r="83" spans="1:9">
      <c r="C83" s="223" t="s">
        <v>378</v>
      </c>
    </row>
  </sheetData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FE07-F676-4671-B1A8-355DBA588306}">
  <sheetPr>
    <tabColor rgb="FF00B0F0"/>
  </sheetPr>
  <dimension ref="A1:R14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J9" sqref="J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5.5546875" style="2" bestFit="1" customWidth="1"/>
    <col min="7" max="7" width="13.109375" style="2" customWidth="1"/>
    <col min="8" max="8" width="16" style="2" customWidth="1"/>
    <col min="9" max="9" width="12.5546875" style="2" customWidth="1"/>
    <col min="10" max="16384" width="9.44140625" style="2"/>
  </cols>
  <sheetData>
    <row r="1" spans="1:18">
      <c r="A1" s="1" t="s">
        <v>419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Analysis of Current Biofuels Outlook – Year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Índice!Q50</f>
        <v>Chart 12 - Monthly evolution of physical ethanol stock</v>
      </c>
      <c r="D6" s="3"/>
      <c r="E6" s="3"/>
    </row>
    <row r="8" spans="1:18">
      <c r="A8" s="4" t="s">
        <v>369</v>
      </c>
      <c r="C8" s="4" t="s">
        <v>138</v>
      </c>
      <c r="D8" s="4" t="s">
        <v>139</v>
      </c>
      <c r="E8" s="4" t="s">
        <v>140</v>
      </c>
      <c r="F8" s="4" t="s">
        <v>142</v>
      </c>
      <c r="G8" s="4" t="s">
        <v>141</v>
      </c>
      <c r="H8" s="4" t="s">
        <v>143</v>
      </c>
      <c r="I8" s="3" t="s">
        <v>144</v>
      </c>
    </row>
    <row r="9" spans="1:18" ht="15" customHeight="1">
      <c r="B9" s="4"/>
      <c r="C9" s="301" t="s">
        <v>429</v>
      </c>
      <c r="D9" s="301"/>
      <c r="E9" s="301"/>
      <c r="F9" s="301"/>
      <c r="G9" s="301"/>
      <c r="H9" s="301"/>
      <c r="I9" s="301"/>
      <c r="J9" s="3"/>
    </row>
    <row r="10" spans="1:18">
      <c r="A10" s="24" t="s">
        <v>40</v>
      </c>
      <c r="C10" s="9">
        <v>3.052997</v>
      </c>
      <c r="D10" s="9">
        <v>6.6257929999999998</v>
      </c>
      <c r="E10" s="9">
        <v>2.5251619999999999</v>
      </c>
      <c r="F10" s="9">
        <v>5.9376759999999997</v>
      </c>
      <c r="G10" s="9">
        <v>3.2607379999999999</v>
      </c>
      <c r="H10" s="9">
        <v>7.7584939999999998</v>
      </c>
      <c r="I10" s="9">
        <v>6.7739876666666667</v>
      </c>
    </row>
    <row r="11" spans="1:18">
      <c r="A11" s="24" t="s">
        <v>278</v>
      </c>
      <c r="C11" s="9">
        <v>2.2557879999999999</v>
      </c>
      <c r="D11" s="9">
        <v>4.9033569999999997</v>
      </c>
      <c r="E11" s="9">
        <v>1.7457279999999999</v>
      </c>
      <c r="F11" s="9">
        <v>4.1965310000000002</v>
      </c>
      <c r="G11" s="9">
        <v>2.3841760000000001</v>
      </c>
      <c r="H11" s="9">
        <v>5.5230790000000001</v>
      </c>
      <c r="I11" s="9">
        <v>4.8743223333333328</v>
      </c>
    </row>
    <row r="12" spans="1:18">
      <c r="A12" s="24" t="s">
        <v>41</v>
      </c>
      <c r="C12" s="9">
        <v>1.2087639999999999</v>
      </c>
      <c r="D12" s="9">
        <v>2.6160999999999999</v>
      </c>
      <c r="E12" s="9">
        <v>0.99068999999999996</v>
      </c>
      <c r="F12" s="9">
        <v>2.4176150000000001</v>
      </c>
      <c r="G12" s="9">
        <v>1.3059130000000001</v>
      </c>
      <c r="H12" s="9">
        <v>3.0303589999999998</v>
      </c>
      <c r="I12" s="9">
        <v>2.6880246666666667</v>
      </c>
    </row>
    <row r="13" spans="1:18">
      <c r="A13" s="24" t="s">
        <v>279</v>
      </c>
      <c r="C13" s="9">
        <v>0.56255599999999994</v>
      </c>
      <c r="D13" s="9">
        <v>1.757325</v>
      </c>
      <c r="E13" s="9">
        <v>0.71586099999999997</v>
      </c>
      <c r="F13" s="9">
        <v>2.0719479999999999</v>
      </c>
      <c r="G13" s="9">
        <v>0.90727999999999998</v>
      </c>
      <c r="H13" s="9">
        <v>2.5153660000000002</v>
      </c>
      <c r="I13" s="9">
        <v>2.1148796666666665</v>
      </c>
    </row>
    <row r="14" spans="1:18">
      <c r="A14" s="24" t="s">
        <v>280</v>
      </c>
      <c r="C14" s="9">
        <v>0.98525499999999999</v>
      </c>
      <c r="D14" s="9">
        <v>3.0161799999999999</v>
      </c>
      <c r="E14" s="9">
        <v>1.2908949999999999</v>
      </c>
      <c r="F14" s="9">
        <v>3.5722489999999998</v>
      </c>
      <c r="G14" s="9">
        <v>1.475152</v>
      </c>
      <c r="H14" s="9">
        <v>3.6591930000000001</v>
      </c>
      <c r="I14" s="9">
        <v>3.4158740000000001</v>
      </c>
    </row>
    <row r="15" spans="1:18">
      <c r="A15" s="24" t="s">
        <v>42</v>
      </c>
      <c r="C15" s="9">
        <v>1.56596</v>
      </c>
      <c r="D15" s="9">
        <v>4.4009260000000001</v>
      </c>
      <c r="E15" s="9">
        <v>1.8806860000000001</v>
      </c>
      <c r="F15" s="9">
        <v>4.7995780000000003</v>
      </c>
      <c r="G15" s="9">
        <v>2.267223</v>
      </c>
      <c r="H15" s="9">
        <v>5.3904639999999997</v>
      </c>
      <c r="I15" s="9">
        <v>4.8636559999999998</v>
      </c>
    </row>
    <row r="16" spans="1:18">
      <c r="A16" s="24" t="s">
        <v>43</v>
      </c>
      <c r="C16" s="9">
        <v>2.4908070000000002</v>
      </c>
      <c r="D16" s="9">
        <v>6.5918580000000002</v>
      </c>
      <c r="E16" s="9">
        <v>2.6641970000000001</v>
      </c>
      <c r="F16" s="9">
        <v>7.1088769999999997</v>
      </c>
      <c r="G16" s="9">
        <v>2.9853710000000002</v>
      </c>
      <c r="H16" s="9">
        <v>7.1239499999999998</v>
      </c>
      <c r="I16" s="9">
        <v>6.941561666666666</v>
      </c>
    </row>
    <row r="17" spans="1:9">
      <c r="A17" s="24" t="s">
        <v>285</v>
      </c>
      <c r="C17" s="9">
        <v>3.1229740000000001</v>
      </c>
      <c r="D17" s="9">
        <v>8.2388290000000008</v>
      </c>
      <c r="E17" s="9">
        <v>3.3748819999999999</v>
      </c>
      <c r="F17" s="9">
        <v>8.880414</v>
      </c>
      <c r="G17" s="9">
        <v>3.6013790000000001</v>
      </c>
      <c r="H17" s="9">
        <v>8.9297850000000007</v>
      </c>
      <c r="I17" s="9">
        <v>8.6830093333333327</v>
      </c>
    </row>
    <row r="18" spans="1:9">
      <c r="A18" s="24" t="s">
        <v>281</v>
      </c>
      <c r="C18" s="9">
        <v>3.625928</v>
      </c>
      <c r="D18" s="9">
        <v>9.2102909999999998</v>
      </c>
      <c r="E18" s="9">
        <v>4.1271990000000001</v>
      </c>
      <c r="F18" s="9">
        <v>10.532956</v>
      </c>
      <c r="G18" s="9">
        <v>4.2463550000000003</v>
      </c>
      <c r="H18" s="9">
        <v>10.828829000000001</v>
      </c>
      <c r="I18" s="9">
        <v>10.190692</v>
      </c>
    </row>
    <row r="19" spans="1:9">
      <c r="A19" s="24" t="s">
        <v>282</v>
      </c>
      <c r="C19" s="9">
        <v>4.0752920000000001</v>
      </c>
      <c r="D19" s="9">
        <v>9.7587740000000007</v>
      </c>
      <c r="E19" s="9">
        <v>4.5677760000000003</v>
      </c>
      <c r="F19" s="9">
        <v>11.323816000000001</v>
      </c>
      <c r="G19" s="9">
        <v>4.543609</v>
      </c>
      <c r="H19" s="9">
        <v>11.545092</v>
      </c>
      <c r="I19" s="9">
        <v>10.875894000000002</v>
      </c>
    </row>
    <row r="20" spans="1:9">
      <c r="A20" s="24" t="s">
        <v>44</v>
      </c>
      <c r="C20" s="9">
        <v>4.14534</v>
      </c>
      <c r="D20" s="9">
        <v>9.5121339999999996</v>
      </c>
      <c r="E20" s="9">
        <v>4.6036710000000003</v>
      </c>
      <c r="F20" s="9">
        <v>11.436633</v>
      </c>
      <c r="G20" s="9">
        <v>4.4113639999999998</v>
      </c>
      <c r="H20" s="9">
        <v>10.946958</v>
      </c>
      <c r="I20" s="9">
        <v>10.631908333333334</v>
      </c>
    </row>
    <row r="21" spans="1:9">
      <c r="A21" s="24" t="s">
        <v>283</v>
      </c>
      <c r="C21" s="9">
        <v>3.388868</v>
      </c>
      <c r="D21" s="9">
        <v>7.7005340000000002</v>
      </c>
      <c r="E21" s="9">
        <v>4.1774310000000003</v>
      </c>
      <c r="F21" s="9">
        <v>10.143831</v>
      </c>
      <c r="G21" s="9">
        <v>3.804554</v>
      </c>
      <c r="H21" s="9">
        <v>9.2421019999999992</v>
      </c>
      <c r="I21" s="9">
        <v>9.0288223333333324</v>
      </c>
    </row>
    <row r="22" spans="1:9">
      <c r="A22" s="24"/>
      <c r="C22" s="9"/>
      <c r="D22" s="9"/>
      <c r="E22" s="9"/>
    </row>
    <row r="23" spans="1:9">
      <c r="A23" s="24"/>
      <c r="C23" s="227" t="s">
        <v>378</v>
      </c>
      <c r="D23" s="9"/>
      <c r="E23" s="9"/>
    </row>
    <row r="24" spans="1:9">
      <c r="A24" s="24"/>
      <c r="C24" s="9"/>
      <c r="D24" s="9"/>
      <c r="E24" s="9"/>
    </row>
    <row r="25" spans="1:9">
      <c r="A25" s="24"/>
      <c r="C25" s="9"/>
      <c r="D25" s="9"/>
      <c r="E25" s="9"/>
    </row>
    <row r="26" spans="1:9">
      <c r="A26" s="24"/>
      <c r="C26" s="9"/>
      <c r="D26" s="9"/>
      <c r="E26" s="9"/>
    </row>
    <row r="27" spans="1:9">
      <c r="A27" s="24"/>
      <c r="C27" s="9"/>
      <c r="D27" s="9"/>
      <c r="E27" s="9"/>
    </row>
    <row r="28" spans="1:9">
      <c r="A28" s="24"/>
      <c r="C28" s="9"/>
      <c r="D28" s="9"/>
      <c r="E28" s="9"/>
    </row>
    <row r="29" spans="1:9">
      <c r="A29" s="24"/>
      <c r="C29" s="9"/>
      <c r="D29" s="9"/>
      <c r="E29" s="9"/>
    </row>
    <row r="30" spans="1:9">
      <c r="A30" s="24"/>
      <c r="C30" s="9"/>
      <c r="D30" s="9"/>
      <c r="E30" s="9"/>
    </row>
    <row r="31" spans="1:9">
      <c r="A31" s="24"/>
      <c r="C31" s="9"/>
      <c r="D31" s="9"/>
      <c r="E31" s="9"/>
    </row>
    <row r="32" spans="1:9">
      <c r="A32" s="24"/>
      <c r="C32" s="9"/>
      <c r="D32" s="9"/>
      <c r="E32" s="9"/>
    </row>
    <row r="33" spans="1:5">
      <c r="A33" s="24"/>
      <c r="C33" s="9"/>
      <c r="D33" s="9"/>
      <c r="E33" s="9"/>
    </row>
    <row r="34" spans="1:5">
      <c r="A34" s="24"/>
      <c r="C34" s="9"/>
      <c r="D34" s="9"/>
      <c r="E34" s="9"/>
    </row>
    <row r="35" spans="1:5">
      <c r="A35" s="24"/>
      <c r="C35" s="9"/>
      <c r="D35" s="9"/>
      <c r="E35" s="9"/>
    </row>
    <row r="36" spans="1:5">
      <c r="A36" s="24"/>
      <c r="C36" s="9"/>
      <c r="D36" s="9"/>
      <c r="E36" s="9"/>
    </row>
    <row r="37" spans="1:5">
      <c r="A37" s="24"/>
      <c r="C37" s="9"/>
      <c r="D37" s="9"/>
      <c r="E37" s="9"/>
    </row>
    <row r="38" spans="1:5">
      <c r="A38" s="24"/>
      <c r="C38" s="9"/>
      <c r="D38" s="9"/>
      <c r="E38" s="9"/>
    </row>
    <row r="39" spans="1:5">
      <c r="A39" s="24"/>
      <c r="C39" s="9"/>
      <c r="D39" s="9"/>
      <c r="E39" s="9"/>
    </row>
    <row r="40" spans="1:5">
      <c r="A40" s="24"/>
      <c r="C40" s="9"/>
      <c r="D40" s="9"/>
      <c r="E40" s="9"/>
    </row>
    <row r="41" spans="1:5">
      <c r="A41" s="24"/>
      <c r="C41" s="9"/>
      <c r="D41" s="9"/>
      <c r="E41" s="9"/>
    </row>
    <row r="42" spans="1:5">
      <c r="A42" s="24"/>
      <c r="C42" s="9"/>
      <c r="D42" s="9"/>
      <c r="E42" s="9"/>
    </row>
    <row r="43" spans="1:5">
      <c r="A43" s="24"/>
      <c r="C43" s="9"/>
      <c r="D43" s="9"/>
      <c r="E43" s="9"/>
    </row>
    <row r="44" spans="1:5">
      <c r="A44" s="24"/>
      <c r="C44" s="9"/>
      <c r="D44" s="9"/>
      <c r="E44" s="9"/>
    </row>
    <row r="45" spans="1:5">
      <c r="A45" s="24"/>
      <c r="C45" s="9"/>
      <c r="D45" s="9"/>
      <c r="E45" s="9"/>
    </row>
    <row r="46" spans="1:5">
      <c r="A46" s="24"/>
      <c r="C46" s="9"/>
      <c r="D46" s="9"/>
      <c r="E46" s="9"/>
    </row>
    <row r="47" spans="1:5">
      <c r="A47" s="24"/>
      <c r="C47" s="9"/>
      <c r="D47" s="9"/>
      <c r="E47" s="9"/>
    </row>
    <row r="48" spans="1:5">
      <c r="A48" s="24"/>
      <c r="C48" s="9"/>
      <c r="D48" s="9"/>
      <c r="E48" s="9"/>
    </row>
    <row r="49" spans="1:5">
      <c r="A49" s="24"/>
      <c r="C49" s="9"/>
      <c r="D49" s="9"/>
      <c r="E49" s="9"/>
    </row>
    <row r="50" spans="1:5">
      <c r="A50" s="24"/>
      <c r="C50" s="9"/>
      <c r="D50" s="9"/>
      <c r="E50" s="9"/>
    </row>
    <row r="51" spans="1:5">
      <c r="A51" s="24"/>
      <c r="C51" s="9"/>
      <c r="D51" s="9"/>
      <c r="E51" s="9"/>
    </row>
    <row r="52" spans="1:5">
      <c r="A52" s="24"/>
      <c r="C52" s="9"/>
      <c r="D52" s="9"/>
      <c r="E52" s="9"/>
    </row>
    <row r="53" spans="1:5">
      <c r="A53" s="24"/>
      <c r="C53" s="9"/>
      <c r="D53" s="9"/>
      <c r="E53" s="9"/>
    </row>
    <row r="54" spans="1:5">
      <c r="A54" s="24"/>
      <c r="C54" s="9"/>
      <c r="D54" s="9"/>
      <c r="E54" s="9"/>
    </row>
    <row r="55" spans="1:5">
      <c r="A55" s="24"/>
      <c r="C55" s="9"/>
      <c r="D55" s="9"/>
      <c r="E55" s="9"/>
    </row>
    <row r="56" spans="1:5">
      <c r="A56" s="24"/>
      <c r="C56" s="9"/>
      <c r="D56" s="9"/>
      <c r="E56" s="9"/>
    </row>
    <row r="57" spans="1:5">
      <c r="A57" s="24"/>
      <c r="C57" s="9"/>
      <c r="D57" s="9"/>
      <c r="E57" s="9"/>
    </row>
    <row r="58" spans="1:5">
      <c r="A58" s="24"/>
      <c r="C58" s="9"/>
      <c r="D58" s="9"/>
      <c r="E58" s="9"/>
    </row>
    <row r="59" spans="1:5">
      <c r="A59" s="24"/>
      <c r="C59" s="9"/>
      <c r="D59" s="9"/>
      <c r="E59" s="9"/>
    </row>
    <row r="60" spans="1:5">
      <c r="A60" s="24"/>
      <c r="C60" s="9"/>
      <c r="D60" s="9"/>
      <c r="E60" s="9"/>
    </row>
    <row r="61" spans="1:5">
      <c r="A61" s="24"/>
      <c r="C61" s="9"/>
      <c r="D61" s="9"/>
      <c r="E61" s="9"/>
    </row>
    <row r="62" spans="1:5">
      <c r="A62" s="24"/>
      <c r="C62" s="9"/>
      <c r="D62" s="9"/>
      <c r="E62" s="9"/>
    </row>
    <row r="63" spans="1:5">
      <c r="A63" s="24"/>
      <c r="C63" s="9"/>
      <c r="D63" s="9"/>
      <c r="E63" s="9"/>
    </row>
    <row r="64" spans="1:5">
      <c r="A64" s="24"/>
      <c r="C64" s="9"/>
      <c r="D64" s="9"/>
      <c r="E64" s="9"/>
    </row>
    <row r="65" spans="1:5">
      <c r="A65" s="24"/>
      <c r="C65" s="9"/>
      <c r="D65" s="9"/>
      <c r="E65" s="9"/>
    </row>
    <row r="66" spans="1:5">
      <c r="A66" s="24"/>
      <c r="C66" s="9"/>
      <c r="D66" s="9"/>
      <c r="E66" s="9"/>
    </row>
    <row r="67" spans="1:5">
      <c r="A67" s="24"/>
      <c r="C67" s="9"/>
      <c r="D67" s="9"/>
      <c r="E67" s="9"/>
    </row>
    <row r="68" spans="1:5">
      <c r="A68" s="24"/>
      <c r="C68" s="9"/>
      <c r="D68" s="9"/>
      <c r="E68" s="9"/>
    </row>
    <row r="69" spans="1:5">
      <c r="A69" s="24"/>
      <c r="C69" s="9"/>
      <c r="D69" s="9"/>
      <c r="E69" s="9"/>
    </row>
    <row r="70" spans="1:5">
      <c r="A70" s="24"/>
      <c r="C70" s="9"/>
      <c r="D70" s="9"/>
      <c r="E70" s="9"/>
    </row>
    <row r="71" spans="1:5">
      <c r="A71" s="24"/>
      <c r="C71" s="9"/>
      <c r="D71" s="9"/>
      <c r="E71" s="9"/>
    </row>
    <row r="72" spans="1:5">
      <c r="A72" s="24"/>
      <c r="C72" s="9"/>
      <c r="D72" s="9"/>
      <c r="E72" s="9"/>
    </row>
    <row r="73" spans="1:5">
      <c r="A73" s="24"/>
      <c r="C73" s="9"/>
      <c r="D73" s="9"/>
      <c r="E73" s="9"/>
    </row>
    <row r="74" spans="1:5">
      <c r="A74" s="24"/>
      <c r="C74" s="9"/>
      <c r="D74" s="9"/>
      <c r="E74" s="9"/>
    </row>
    <row r="75" spans="1:5">
      <c r="A75" s="24"/>
      <c r="C75" s="9"/>
      <c r="D75" s="9"/>
      <c r="E75" s="9"/>
    </row>
    <row r="76" spans="1:5">
      <c r="A76" s="24"/>
      <c r="C76" s="9"/>
      <c r="D76" s="9"/>
      <c r="E76" s="9"/>
    </row>
    <row r="77" spans="1:5">
      <c r="A77" s="24"/>
      <c r="C77" s="9"/>
      <c r="D77" s="9"/>
      <c r="E77" s="9"/>
    </row>
    <row r="78" spans="1:5">
      <c r="A78" s="24"/>
      <c r="C78" s="9"/>
      <c r="D78" s="9"/>
      <c r="E78" s="9"/>
    </row>
    <row r="79" spans="1:5">
      <c r="A79" s="24"/>
      <c r="C79" s="9"/>
      <c r="D79" s="9"/>
      <c r="E79" s="9"/>
    </row>
    <row r="80" spans="1:5">
      <c r="A80" s="24"/>
      <c r="C80" s="9"/>
      <c r="D80" s="9"/>
      <c r="E80" s="9"/>
    </row>
    <row r="81" spans="1:5">
      <c r="A81" s="24"/>
      <c r="C81" s="9"/>
      <c r="D81" s="9"/>
      <c r="E81" s="9"/>
    </row>
    <row r="82" spans="1:5">
      <c r="A82" s="24"/>
      <c r="C82" s="9"/>
      <c r="D82" s="9"/>
      <c r="E82" s="9"/>
    </row>
    <row r="83" spans="1:5">
      <c r="A83" s="24"/>
      <c r="C83" s="9"/>
      <c r="D83" s="9"/>
      <c r="E83" s="9"/>
    </row>
    <row r="84" spans="1:5">
      <c r="A84" s="24"/>
      <c r="C84" s="9"/>
      <c r="D84" s="9"/>
      <c r="E84" s="9"/>
    </row>
    <row r="85" spans="1:5">
      <c r="A85" s="24"/>
      <c r="C85" s="9"/>
      <c r="D85" s="9"/>
      <c r="E85" s="9"/>
    </row>
    <row r="86" spans="1:5">
      <c r="A86" s="24"/>
      <c r="C86" s="9"/>
      <c r="D86" s="9"/>
      <c r="E86" s="9"/>
    </row>
    <row r="87" spans="1:5">
      <c r="A87" s="24"/>
      <c r="C87" s="9"/>
      <c r="D87" s="9"/>
      <c r="E87" s="9"/>
    </row>
    <row r="88" spans="1:5">
      <c r="A88" s="24"/>
      <c r="C88" s="9"/>
      <c r="D88" s="9"/>
      <c r="E88" s="9"/>
    </row>
    <row r="89" spans="1:5">
      <c r="A89" s="24"/>
      <c r="C89" s="9"/>
      <c r="D89" s="9"/>
      <c r="E89" s="9"/>
    </row>
    <row r="90" spans="1:5">
      <c r="A90" s="24"/>
      <c r="C90" s="9"/>
      <c r="D90" s="9"/>
      <c r="E90" s="9"/>
    </row>
    <row r="91" spans="1:5">
      <c r="A91" s="24"/>
      <c r="C91" s="9"/>
      <c r="D91" s="9"/>
      <c r="E91" s="9"/>
    </row>
    <row r="92" spans="1:5">
      <c r="A92" s="24"/>
      <c r="C92" s="9"/>
      <c r="D92" s="9"/>
      <c r="E92" s="9"/>
    </row>
    <row r="93" spans="1:5">
      <c r="A93" s="24"/>
      <c r="C93" s="9"/>
      <c r="D93" s="9"/>
      <c r="E93" s="9"/>
    </row>
    <row r="94" spans="1:5">
      <c r="A94" s="24"/>
      <c r="C94" s="9"/>
      <c r="D94" s="9"/>
      <c r="E94" s="9"/>
    </row>
    <row r="95" spans="1:5">
      <c r="A95" s="24"/>
      <c r="C95" s="9"/>
      <c r="D95" s="9"/>
      <c r="E95" s="9"/>
    </row>
    <row r="96" spans="1:5">
      <c r="A96" s="24"/>
      <c r="C96" s="9"/>
      <c r="D96" s="9"/>
      <c r="E96" s="9"/>
    </row>
    <row r="97" spans="1:5">
      <c r="A97" s="24"/>
      <c r="C97" s="9"/>
      <c r="D97" s="9"/>
      <c r="E97" s="9"/>
    </row>
    <row r="98" spans="1:5">
      <c r="A98" s="24"/>
      <c r="C98" s="9"/>
      <c r="D98" s="9"/>
      <c r="E98" s="9"/>
    </row>
    <row r="99" spans="1:5">
      <c r="A99" s="24"/>
      <c r="C99" s="9"/>
      <c r="D99" s="9"/>
      <c r="E99" s="9"/>
    </row>
    <row r="100" spans="1:5">
      <c r="A100" s="24"/>
      <c r="C100" s="9"/>
      <c r="D100" s="9"/>
      <c r="E100" s="9"/>
    </row>
    <row r="101" spans="1:5">
      <c r="A101" s="24"/>
      <c r="C101" s="9"/>
      <c r="D101" s="9"/>
      <c r="E101" s="9"/>
    </row>
    <row r="102" spans="1:5">
      <c r="A102" s="24"/>
      <c r="C102" s="9"/>
      <c r="D102" s="9"/>
      <c r="E102" s="9"/>
    </row>
    <row r="103" spans="1:5">
      <c r="A103" s="24"/>
      <c r="C103" s="9"/>
      <c r="D103" s="9"/>
      <c r="E103" s="9"/>
    </row>
    <row r="104" spans="1:5">
      <c r="A104" s="24"/>
      <c r="C104" s="9"/>
      <c r="D104" s="9"/>
      <c r="E104" s="9"/>
    </row>
    <row r="105" spans="1:5">
      <c r="A105" s="24"/>
      <c r="C105" s="9"/>
      <c r="D105" s="9"/>
      <c r="E105" s="9"/>
    </row>
    <row r="106" spans="1:5">
      <c r="A106" s="24"/>
      <c r="C106" s="9"/>
      <c r="D106" s="9"/>
      <c r="E106" s="9"/>
    </row>
    <row r="107" spans="1:5">
      <c r="A107" s="24"/>
      <c r="C107" s="9"/>
      <c r="D107" s="9"/>
      <c r="E107" s="9"/>
    </row>
    <row r="108" spans="1:5">
      <c r="A108" s="24"/>
      <c r="C108" s="9"/>
      <c r="D108" s="9"/>
      <c r="E108" s="9"/>
    </row>
    <row r="109" spans="1:5">
      <c r="A109" s="24"/>
      <c r="C109" s="9"/>
      <c r="D109" s="9"/>
      <c r="E109" s="9"/>
    </row>
    <row r="110" spans="1:5">
      <c r="A110" s="24"/>
      <c r="C110" s="9"/>
      <c r="D110" s="9"/>
      <c r="E110" s="9"/>
    </row>
    <row r="111" spans="1:5">
      <c r="A111" s="24"/>
      <c r="C111" s="9"/>
      <c r="D111" s="9"/>
      <c r="E111" s="9"/>
    </row>
    <row r="112" spans="1:5">
      <c r="A112" s="24"/>
      <c r="C112" s="9"/>
      <c r="D112" s="9"/>
      <c r="E112" s="9"/>
    </row>
    <row r="113" spans="1:5">
      <c r="A113" s="24"/>
      <c r="C113" s="9"/>
      <c r="D113" s="9"/>
      <c r="E113" s="9"/>
    </row>
    <row r="114" spans="1:5">
      <c r="A114" s="24"/>
      <c r="C114" s="9"/>
      <c r="D114" s="9"/>
      <c r="E114" s="9"/>
    </row>
    <row r="115" spans="1:5">
      <c r="A115" s="24"/>
      <c r="C115" s="9"/>
      <c r="D115" s="9"/>
      <c r="E115" s="9"/>
    </row>
    <row r="116" spans="1:5">
      <c r="A116" s="24"/>
      <c r="C116" s="9"/>
      <c r="D116" s="9"/>
      <c r="E116" s="9"/>
    </row>
    <row r="117" spans="1:5">
      <c r="A117" s="24"/>
      <c r="C117" s="9"/>
      <c r="D117" s="9"/>
      <c r="E117" s="9"/>
    </row>
    <row r="118" spans="1:5">
      <c r="A118" s="24"/>
      <c r="C118" s="9"/>
      <c r="D118" s="9"/>
      <c r="E118" s="9"/>
    </row>
    <row r="119" spans="1:5">
      <c r="A119" s="24"/>
      <c r="C119" s="9"/>
      <c r="D119" s="9"/>
      <c r="E119" s="9"/>
    </row>
    <row r="120" spans="1:5">
      <c r="A120" s="24"/>
      <c r="C120" s="9"/>
      <c r="D120" s="9"/>
      <c r="E120" s="9"/>
    </row>
    <row r="121" spans="1:5">
      <c r="A121" s="24"/>
      <c r="C121" s="9"/>
      <c r="D121" s="9"/>
      <c r="E121" s="9"/>
    </row>
    <row r="122" spans="1:5">
      <c r="A122" s="24"/>
      <c r="C122" s="9"/>
      <c r="D122" s="9"/>
      <c r="E122" s="9"/>
    </row>
    <row r="123" spans="1:5">
      <c r="A123" s="24"/>
      <c r="C123" s="9"/>
      <c r="D123" s="9"/>
      <c r="E123" s="9"/>
    </row>
    <row r="124" spans="1:5">
      <c r="A124" s="24"/>
      <c r="C124" s="9"/>
      <c r="D124" s="9"/>
      <c r="E124" s="9"/>
    </row>
    <row r="125" spans="1:5">
      <c r="A125" s="24"/>
      <c r="C125" s="9"/>
      <c r="D125" s="9"/>
      <c r="E125" s="9"/>
    </row>
    <row r="126" spans="1:5">
      <c r="A126" s="24"/>
      <c r="C126" s="9"/>
      <c r="D126" s="9"/>
      <c r="E126" s="9"/>
    </row>
    <row r="127" spans="1:5">
      <c r="A127" s="24"/>
      <c r="C127" s="9"/>
      <c r="D127" s="9"/>
      <c r="E127" s="9"/>
    </row>
    <row r="128" spans="1:5">
      <c r="A128" s="24"/>
      <c r="C128" s="9"/>
      <c r="D128" s="9"/>
      <c r="E128" s="9"/>
    </row>
    <row r="129" spans="1:6">
      <c r="A129" s="24"/>
      <c r="C129" s="9"/>
      <c r="D129" s="9"/>
      <c r="E129" s="9"/>
    </row>
    <row r="130" spans="1:6">
      <c r="A130" s="24"/>
      <c r="C130" s="9"/>
      <c r="D130" s="9"/>
      <c r="E130" s="9"/>
    </row>
    <row r="131" spans="1:6">
      <c r="A131" s="24"/>
      <c r="C131" s="9"/>
      <c r="D131" s="9"/>
      <c r="E131" s="9"/>
    </row>
    <row r="132" spans="1:6">
      <c r="A132" s="24"/>
      <c r="C132" s="9"/>
      <c r="D132" s="9"/>
      <c r="E132" s="9"/>
    </row>
    <row r="133" spans="1:6">
      <c r="A133" s="24"/>
      <c r="C133" s="9"/>
      <c r="D133" s="9"/>
      <c r="E133" s="9"/>
    </row>
    <row r="134" spans="1:6">
      <c r="A134" s="24"/>
      <c r="C134" s="9"/>
      <c r="D134" s="9"/>
      <c r="E134" s="9"/>
    </row>
    <row r="135" spans="1:6">
      <c r="A135" s="24"/>
      <c r="C135" s="9"/>
      <c r="D135" s="9"/>
      <c r="E135" s="9"/>
    </row>
    <row r="136" spans="1:6">
      <c r="A136" s="24"/>
      <c r="C136" s="9"/>
      <c r="D136" s="9"/>
      <c r="E136" s="9"/>
    </row>
    <row r="137" spans="1:6">
      <c r="A137" s="24"/>
      <c r="C137" s="9"/>
      <c r="D137" s="9"/>
      <c r="E137" s="9"/>
    </row>
    <row r="138" spans="1:6">
      <c r="A138" s="24"/>
      <c r="C138" s="9"/>
      <c r="D138" s="9"/>
      <c r="E138" s="9"/>
    </row>
    <row r="139" spans="1:6">
      <c r="A139" s="24"/>
      <c r="C139" s="9"/>
      <c r="D139" s="9"/>
      <c r="E139" s="9"/>
    </row>
    <row r="140" spans="1:6">
      <c r="A140" s="24"/>
      <c r="C140" s="9"/>
      <c r="D140" s="9"/>
      <c r="E140" s="9"/>
    </row>
    <row r="141" spans="1:6">
      <c r="A141" s="24"/>
      <c r="C141" s="9"/>
      <c r="D141" s="9"/>
      <c r="E141" s="9"/>
      <c r="F141" s="152"/>
    </row>
    <row r="143" spans="1:6">
      <c r="C143" s="40"/>
    </row>
    <row r="144" spans="1:6">
      <c r="C144" s="152"/>
      <c r="D144" s="152"/>
    </row>
    <row r="145" spans="3:3">
      <c r="C145" s="152"/>
    </row>
  </sheetData>
  <mergeCells count="1">
    <mergeCell ref="C9:I9"/>
  </mergeCells>
  <hyperlinks>
    <hyperlink ref="A1" location="Índice!A1" display="Voltar" xr:uid="{73E30108-8683-4883-8179-1365AFF031A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tabColor rgb="FF00B0F0"/>
  </sheetPr>
  <dimension ref="A1:R24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6" style="2" customWidth="1"/>
    <col min="5" max="5" width="20.5546875" style="2" customWidth="1"/>
    <col min="6" max="6" width="5.5546875" style="2" customWidth="1"/>
    <col min="7" max="16384" width="9.44140625" style="2"/>
  </cols>
  <sheetData>
    <row r="1" spans="1:18">
      <c r="A1" s="1" t="s">
        <v>419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Analysis of Current Biofuels Outlook – Year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3" t="str">
        <f>Índice!Q54</f>
        <v>Chart 13 - Brazilian sugar production and exports</v>
      </c>
      <c r="D6" s="23"/>
      <c r="E6" s="23"/>
    </row>
    <row r="8" spans="1:18" ht="28.8">
      <c r="A8" s="4" t="s">
        <v>124</v>
      </c>
      <c r="C8" s="4" t="s">
        <v>145</v>
      </c>
      <c r="D8" s="4" t="s">
        <v>146</v>
      </c>
      <c r="E8" s="5" t="s">
        <v>147</v>
      </c>
    </row>
    <row r="9" spans="1:18">
      <c r="B9" s="4"/>
      <c r="C9" s="31" t="s">
        <v>364</v>
      </c>
      <c r="D9" s="31"/>
      <c r="E9" s="31"/>
    </row>
    <row r="10" spans="1:18">
      <c r="A10" s="6">
        <v>2014</v>
      </c>
      <c r="B10" s="6"/>
      <c r="C10" s="9">
        <v>35.334372000000002</v>
      </c>
      <c r="D10" s="9">
        <v>24.126066907999999</v>
      </c>
      <c r="E10" s="9">
        <v>11.207717000000001</v>
      </c>
    </row>
    <row r="11" spans="1:18">
      <c r="A11" s="6">
        <v>2015</v>
      </c>
      <c r="B11" s="6"/>
      <c r="C11" s="9">
        <v>34.201098000000002</v>
      </c>
      <c r="D11" s="9">
        <v>24.011709620000001</v>
      </c>
      <c r="E11" s="9">
        <v>10.189098</v>
      </c>
    </row>
    <row r="12" spans="1:18">
      <c r="A12" s="6">
        <v>2016</v>
      </c>
      <c r="B12" s="6"/>
      <c r="C12" s="9">
        <v>38.893152999999998</v>
      </c>
      <c r="D12" s="9">
        <v>28.930956067</v>
      </c>
      <c r="E12" s="9">
        <v>9.9602219609999985</v>
      </c>
    </row>
    <row r="13" spans="1:18">
      <c r="A13" s="6">
        <v>2017</v>
      </c>
      <c r="B13" s="6"/>
      <c r="C13" s="9">
        <v>38.121884000000001</v>
      </c>
      <c r="D13" s="9">
        <v>28.701774044</v>
      </c>
      <c r="E13" s="9">
        <v>9.4198859839999987</v>
      </c>
    </row>
    <row r="14" spans="1:18">
      <c r="A14" s="6">
        <v>2018</v>
      </c>
      <c r="B14" s="6"/>
      <c r="C14" s="9">
        <v>28.502085000000001</v>
      </c>
      <c r="D14" s="9">
        <v>21.260187233</v>
      </c>
      <c r="E14" s="9">
        <v>7.2418977670000011</v>
      </c>
    </row>
    <row r="15" spans="1:18">
      <c r="A15" s="6">
        <v>2019</v>
      </c>
      <c r="B15" s="6"/>
      <c r="C15" s="9">
        <v>29.951239000000001</v>
      </c>
      <c r="D15" s="9">
        <v>17.889032438000001</v>
      </c>
      <c r="E15" s="9">
        <v>12.062206561999998</v>
      </c>
    </row>
    <row r="16" spans="1:18">
      <c r="A16" s="6">
        <v>2020</v>
      </c>
      <c r="B16" s="6"/>
      <c r="C16" s="9">
        <v>41.517871</v>
      </c>
      <c r="D16" s="9">
        <v>30.635763467</v>
      </c>
      <c r="E16" s="9">
        <v>10.882107532999999</v>
      </c>
    </row>
    <row r="17" spans="1:5">
      <c r="A17" s="6">
        <v>2021</v>
      </c>
      <c r="C17" s="9">
        <v>35.113205999999998</v>
      </c>
      <c r="D17" s="9">
        <v>27.254957445999999</v>
      </c>
      <c r="E17" s="9">
        <v>7.8582485540000011</v>
      </c>
    </row>
    <row r="18" spans="1:5">
      <c r="A18" s="6">
        <v>2022</v>
      </c>
      <c r="C18" s="9">
        <v>36.320262999999997</v>
      </c>
      <c r="D18" s="9">
        <v>28.345872620999998</v>
      </c>
      <c r="E18" s="9">
        <v>7.9743903790000008</v>
      </c>
    </row>
    <row r="19" spans="1:5">
      <c r="A19" s="6">
        <v>2023</v>
      </c>
      <c r="C19" s="9">
        <v>45.765076999999998</v>
      </c>
      <c r="D19" s="9">
        <v>31.417263733999999</v>
      </c>
      <c r="E19" s="9">
        <v>14.347813265999999</v>
      </c>
    </row>
    <row r="20" spans="1:5">
      <c r="A20" s="6">
        <v>2024</v>
      </c>
      <c r="C20" s="9">
        <v>44.346136999999999</v>
      </c>
      <c r="D20" s="9">
        <v>38.344872336999998</v>
      </c>
      <c r="E20" s="9">
        <v>6.0012646630000006</v>
      </c>
    </row>
    <row r="22" spans="1:5">
      <c r="C22" s="223" t="s">
        <v>378</v>
      </c>
    </row>
    <row r="24" spans="1:5">
      <c r="C24" s="145"/>
      <c r="D24" s="145"/>
      <c r="E24" s="40"/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tabColor rgb="FF00B0F0"/>
  </sheetPr>
  <dimension ref="A1:R14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A9" sqref="A9:A140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5" width="9.44140625" style="2"/>
    <col min="16" max="17" width="12" style="2" bestFit="1" customWidth="1"/>
    <col min="18" max="20" width="9.44140625" style="2"/>
    <col min="21" max="21" width="10.5546875" style="2" bestFit="1" customWidth="1"/>
    <col min="22" max="22" width="14.5546875" style="2" bestFit="1" customWidth="1"/>
    <col min="23" max="23" width="1.109375" style="2" customWidth="1"/>
    <col min="24" max="24" width="10.5546875" style="2" bestFit="1" customWidth="1"/>
    <col min="25" max="25" width="14.5546875" style="2" bestFit="1" customWidth="1"/>
    <col min="26" max="26" width="10.5546875" style="2" bestFit="1" customWidth="1"/>
    <col min="27" max="16384" width="9.44140625" style="2"/>
  </cols>
  <sheetData>
    <row r="1" spans="1:18">
      <c r="A1" s="1" t="s">
        <v>419</v>
      </c>
      <c r="B1" s="1"/>
    </row>
    <row r="2" spans="1:18" s="50" customFormat="1" ht="23.4">
      <c r="A2" s="51"/>
      <c r="B2" s="51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 ht="15" customHeight="1">
      <c r="C5" s="13" t="str">
        <f>Índice!Q58</f>
        <v>Chart 14 - International prices of VHP and refined sugar</v>
      </c>
      <c r="D5" s="13"/>
      <c r="E5" s="13"/>
      <c r="F5" s="13"/>
      <c r="G5" s="13"/>
      <c r="H5" s="13"/>
    </row>
    <row r="7" spans="1:18" ht="15" customHeight="1">
      <c r="A7" s="4" t="s">
        <v>369</v>
      </c>
      <c r="C7" s="4" t="s">
        <v>148</v>
      </c>
      <c r="D7" s="4" t="s">
        <v>149</v>
      </c>
      <c r="E7" s="4" t="s">
        <v>150</v>
      </c>
      <c r="F7" s="4" t="s">
        <v>151</v>
      </c>
      <c r="G7" s="4"/>
    </row>
    <row r="8" spans="1:18">
      <c r="B8" s="4"/>
      <c r="C8" s="31" t="s">
        <v>35</v>
      </c>
      <c r="D8" s="31"/>
      <c r="E8" s="31"/>
      <c r="F8" s="31" t="s">
        <v>32</v>
      </c>
      <c r="G8" s="25"/>
    </row>
    <row r="9" spans="1:18">
      <c r="A9" s="292">
        <v>41640</v>
      </c>
      <c r="C9" s="27">
        <v>15.42</v>
      </c>
      <c r="D9" s="27">
        <v>19.04</v>
      </c>
      <c r="E9" s="27"/>
      <c r="F9" s="27"/>
      <c r="G9" s="27"/>
    </row>
    <row r="10" spans="1:18">
      <c r="A10" s="292">
        <v>41671</v>
      </c>
      <c r="C10" s="27">
        <v>16.28</v>
      </c>
      <c r="D10" s="27">
        <v>20.55951192960174</v>
      </c>
      <c r="E10" s="27"/>
      <c r="F10" s="27"/>
      <c r="G10" s="27"/>
    </row>
    <row r="11" spans="1:18">
      <c r="A11" s="292">
        <v>41699</v>
      </c>
      <c r="C11" s="27">
        <v>17.579999999999998</v>
      </c>
      <c r="D11" s="27">
        <v>21.17</v>
      </c>
      <c r="E11" s="27"/>
      <c r="F11" s="27"/>
      <c r="G11" s="27"/>
    </row>
    <row r="12" spans="1:18">
      <c r="A12" s="292">
        <v>41730</v>
      </c>
      <c r="C12" s="27">
        <v>17.010000000000002</v>
      </c>
      <c r="D12" s="27">
        <v>21.39</v>
      </c>
      <c r="E12" s="27"/>
      <c r="F12" s="27"/>
      <c r="G12" s="27"/>
    </row>
    <row r="13" spans="1:18">
      <c r="A13" s="292">
        <v>41760</v>
      </c>
      <c r="C13" s="27">
        <v>17.5</v>
      </c>
      <c r="D13" s="27">
        <v>21.55</v>
      </c>
      <c r="E13" s="27"/>
      <c r="F13" s="27"/>
      <c r="G13" s="27"/>
    </row>
    <row r="14" spans="1:18">
      <c r="A14" s="292">
        <v>41791</v>
      </c>
      <c r="C14" s="27">
        <v>17.22</v>
      </c>
      <c r="D14" s="27">
        <v>21.44</v>
      </c>
      <c r="E14" s="27"/>
      <c r="F14" s="27"/>
      <c r="G14" s="27"/>
    </row>
    <row r="15" spans="1:18">
      <c r="A15" s="292">
        <v>41821</v>
      </c>
      <c r="C15" s="27">
        <v>17.18</v>
      </c>
      <c r="D15" s="27">
        <v>20.66</v>
      </c>
      <c r="E15" s="27"/>
      <c r="F15" s="27"/>
      <c r="G15" s="27"/>
    </row>
    <row r="16" spans="1:18">
      <c r="A16" s="292">
        <v>41852</v>
      </c>
      <c r="C16" s="27">
        <v>15.89</v>
      </c>
      <c r="D16" s="27">
        <v>19.5</v>
      </c>
      <c r="E16" s="27"/>
      <c r="F16" s="27"/>
      <c r="G16" s="27"/>
    </row>
    <row r="17" spans="1:6">
      <c r="A17" s="292">
        <v>41883</v>
      </c>
      <c r="C17" s="27">
        <v>14.6</v>
      </c>
      <c r="D17" s="27">
        <v>19.2</v>
      </c>
      <c r="E17" s="27"/>
      <c r="F17" s="27"/>
    </row>
    <row r="18" spans="1:6">
      <c r="A18" s="292">
        <v>41913</v>
      </c>
      <c r="C18" s="27">
        <v>16.48</v>
      </c>
      <c r="D18" s="27">
        <v>19.32</v>
      </c>
      <c r="E18" s="27"/>
      <c r="F18" s="27"/>
    </row>
    <row r="19" spans="1:6">
      <c r="A19" s="292">
        <v>41944</v>
      </c>
      <c r="C19" s="27">
        <v>15.89</v>
      </c>
      <c r="D19" s="27">
        <v>18.910006350358341</v>
      </c>
      <c r="E19" s="27"/>
      <c r="F19" s="27"/>
    </row>
    <row r="20" spans="1:6">
      <c r="A20" s="292">
        <v>41974</v>
      </c>
      <c r="C20" s="27">
        <v>14.992272727272727</v>
      </c>
      <c r="D20" s="27">
        <v>17.814404592051332</v>
      </c>
      <c r="E20" s="27"/>
      <c r="F20" s="27"/>
    </row>
    <row r="21" spans="1:6">
      <c r="A21" s="292">
        <v>42005</v>
      </c>
      <c r="C21" s="27">
        <v>15.06</v>
      </c>
      <c r="D21" s="27">
        <v>17.850000000000001</v>
      </c>
      <c r="E21" s="27"/>
      <c r="F21" s="27"/>
    </row>
    <row r="22" spans="1:6">
      <c r="A22" s="292">
        <v>42036</v>
      </c>
      <c r="C22" s="27">
        <v>14.52</v>
      </c>
      <c r="D22" s="27">
        <v>17.440000000000001</v>
      </c>
      <c r="E22" s="27"/>
      <c r="F22" s="27"/>
    </row>
    <row r="23" spans="1:6">
      <c r="A23" s="292">
        <v>42064</v>
      </c>
      <c r="C23" s="27">
        <v>12.84</v>
      </c>
      <c r="D23" s="27">
        <v>16.63</v>
      </c>
      <c r="E23" s="27"/>
      <c r="F23" s="27"/>
    </row>
    <row r="24" spans="1:6">
      <c r="A24" s="292">
        <v>42095</v>
      </c>
      <c r="C24" s="27">
        <v>12.93</v>
      </c>
      <c r="D24" s="27">
        <v>16.600000000000001</v>
      </c>
      <c r="E24" s="27"/>
      <c r="F24" s="27"/>
    </row>
    <row r="25" spans="1:6">
      <c r="A25" s="292">
        <v>42125</v>
      </c>
      <c r="C25" s="27">
        <v>12.7</v>
      </c>
      <c r="D25" s="27">
        <v>16.57</v>
      </c>
      <c r="E25" s="27"/>
      <c r="F25" s="27"/>
    </row>
    <row r="26" spans="1:6">
      <c r="A26" s="292">
        <v>42156</v>
      </c>
      <c r="C26" s="27">
        <v>11.75</v>
      </c>
      <c r="D26" s="27">
        <v>16</v>
      </c>
      <c r="E26" s="27"/>
      <c r="F26" s="27"/>
    </row>
    <row r="27" spans="1:6">
      <c r="A27" s="292">
        <v>42186</v>
      </c>
      <c r="C27" s="27">
        <v>11.88</v>
      </c>
      <c r="D27" s="27">
        <v>16.23</v>
      </c>
      <c r="E27" s="27"/>
      <c r="F27" s="27"/>
    </row>
    <row r="28" spans="1:6">
      <c r="A28" s="292">
        <v>42217</v>
      </c>
      <c r="C28" s="27">
        <v>10.67</v>
      </c>
      <c r="D28" s="27">
        <v>15.57</v>
      </c>
      <c r="E28" s="27"/>
      <c r="F28" s="27"/>
    </row>
    <row r="29" spans="1:6">
      <c r="A29" s="292">
        <v>42248</v>
      </c>
      <c r="C29" s="27">
        <v>11.32</v>
      </c>
      <c r="D29" s="27">
        <v>15.93</v>
      </c>
      <c r="E29" s="27"/>
      <c r="F29" s="27"/>
    </row>
    <row r="30" spans="1:6">
      <c r="A30" s="292">
        <v>42278</v>
      </c>
      <c r="C30" s="27">
        <v>14.14</v>
      </c>
      <c r="D30" s="27">
        <v>17.59</v>
      </c>
      <c r="E30" s="27"/>
      <c r="F30" s="27"/>
    </row>
    <row r="31" spans="1:6">
      <c r="A31" s="292">
        <v>42309</v>
      </c>
      <c r="C31" s="27">
        <v>14.89</v>
      </c>
      <c r="D31" s="27">
        <v>18.25</v>
      </c>
      <c r="E31" s="27"/>
      <c r="F31" s="27"/>
    </row>
    <row r="32" spans="1:6">
      <c r="A32" s="292">
        <v>42339</v>
      </c>
      <c r="C32" s="27">
        <v>15</v>
      </c>
      <c r="D32" s="27">
        <v>18.62</v>
      </c>
      <c r="E32" s="27"/>
      <c r="F32" s="27"/>
    </row>
    <row r="33" spans="1:6">
      <c r="A33" s="292">
        <v>42370</v>
      </c>
      <c r="C33" s="27">
        <v>14.29</v>
      </c>
      <c r="D33" s="27">
        <v>19.05</v>
      </c>
      <c r="E33" s="27"/>
      <c r="F33" s="27"/>
    </row>
    <row r="34" spans="1:6">
      <c r="A34" s="292">
        <v>42401</v>
      </c>
      <c r="C34" s="27">
        <v>13.31</v>
      </c>
      <c r="D34" s="27">
        <v>17.54</v>
      </c>
      <c r="E34" s="27"/>
      <c r="F34" s="27"/>
    </row>
    <row r="35" spans="1:6">
      <c r="A35" s="292">
        <v>42430</v>
      </c>
      <c r="C35" s="27">
        <v>15.43</v>
      </c>
      <c r="D35" s="27">
        <v>19.940000000000001</v>
      </c>
      <c r="E35" s="27"/>
      <c r="F35" s="27"/>
    </row>
    <row r="36" spans="1:6">
      <c r="A36" s="292">
        <v>42461</v>
      </c>
      <c r="C36" s="27">
        <v>15</v>
      </c>
      <c r="D36" s="27">
        <v>19.96</v>
      </c>
      <c r="E36" s="27"/>
      <c r="F36" s="27"/>
    </row>
    <row r="37" spans="1:6">
      <c r="A37" s="292">
        <v>42491</v>
      </c>
      <c r="C37" s="27">
        <v>16.68</v>
      </c>
      <c r="D37" s="27">
        <v>21.55</v>
      </c>
      <c r="E37" s="27"/>
      <c r="F37" s="27"/>
    </row>
    <row r="38" spans="1:6">
      <c r="A38" s="292">
        <v>42522</v>
      </c>
      <c r="C38" s="27">
        <v>19.34</v>
      </c>
      <c r="D38" s="27">
        <v>23.96</v>
      </c>
      <c r="E38" s="27"/>
      <c r="F38" s="27"/>
    </row>
    <row r="39" spans="1:6">
      <c r="A39" s="292">
        <v>42552</v>
      </c>
      <c r="C39" s="27">
        <v>19.690000000000001</v>
      </c>
      <c r="D39" s="27">
        <v>24.56</v>
      </c>
      <c r="E39" s="27"/>
      <c r="F39" s="27"/>
    </row>
    <row r="40" spans="1:6">
      <c r="A40" s="292">
        <v>42583</v>
      </c>
      <c r="C40" s="27">
        <v>20.010000000000002</v>
      </c>
      <c r="D40" s="27">
        <v>24.34</v>
      </c>
      <c r="E40" s="27"/>
      <c r="F40" s="27"/>
    </row>
    <row r="41" spans="1:6">
      <c r="A41" s="292">
        <v>42614</v>
      </c>
      <c r="C41" s="27">
        <v>21.3</v>
      </c>
      <c r="D41" s="27">
        <v>25.92</v>
      </c>
      <c r="E41" s="27"/>
      <c r="F41" s="27"/>
    </row>
    <row r="42" spans="1:6">
      <c r="A42" s="292">
        <v>42644</v>
      </c>
      <c r="C42" s="27">
        <v>22.92</v>
      </c>
      <c r="D42" s="27">
        <v>26.99</v>
      </c>
      <c r="E42" s="27"/>
      <c r="F42" s="27"/>
    </row>
    <row r="43" spans="1:6">
      <c r="A43" s="292">
        <v>42675</v>
      </c>
      <c r="C43" s="27">
        <v>20.81</v>
      </c>
      <c r="D43" s="27">
        <v>24.93</v>
      </c>
      <c r="E43" s="27"/>
      <c r="F43" s="27"/>
    </row>
    <row r="44" spans="1:6">
      <c r="A44" s="292">
        <v>42705</v>
      </c>
      <c r="C44" s="27">
        <v>18.829999999999998</v>
      </c>
      <c r="D44" s="27">
        <v>22.87</v>
      </c>
      <c r="E44" s="27"/>
      <c r="F44" s="27"/>
    </row>
    <row r="45" spans="1:6">
      <c r="A45" s="292">
        <v>42736</v>
      </c>
      <c r="C45" s="27">
        <v>20.54</v>
      </c>
      <c r="D45" s="27">
        <v>24.41</v>
      </c>
      <c r="E45" s="27"/>
      <c r="F45" s="27"/>
    </row>
    <row r="46" spans="1:6">
      <c r="A46" s="292">
        <v>42767</v>
      </c>
      <c r="C46" s="27">
        <v>20.399999999999999</v>
      </c>
      <c r="D46" s="27">
        <v>24.87</v>
      </c>
      <c r="E46" s="27"/>
      <c r="F46" s="27"/>
    </row>
    <row r="47" spans="1:6">
      <c r="A47" s="292">
        <v>42795</v>
      </c>
      <c r="C47" s="27">
        <v>18.059999999999999</v>
      </c>
      <c r="D47" s="27">
        <v>23.05</v>
      </c>
      <c r="E47" s="27"/>
      <c r="F47" s="27"/>
    </row>
    <row r="48" spans="1:6">
      <c r="A48" s="292">
        <v>42826</v>
      </c>
      <c r="C48" s="27">
        <v>16.32</v>
      </c>
      <c r="D48" s="27">
        <v>21.18</v>
      </c>
      <c r="E48" s="27"/>
      <c r="F48" s="27"/>
    </row>
    <row r="49" spans="1:6">
      <c r="A49" s="292">
        <v>42856</v>
      </c>
      <c r="C49" s="27">
        <v>15.66</v>
      </c>
      <c r="D49" s="27">
        <v>20.170000000000002</v>
      </c>
      <c r="E49" s="27"/>
      <c r="F49" s="27"/>
    </row>
    <row r="50" spans="1:6">
      <c r="A50" s="292">
        <v>42887</v>
      </c>
      <c r="C50" s="27">
        <v>13.53</v>
      </c>
      <c r="D50" s="27">
        <v>18.329999999999998</v>
      </c>
      <c r="E50" s="27"/>
      <c r="F50" s="27"/>
    </row>
    <row r="51" spans="1:6">
      <c r="A51" s="292">
        <v>42917</v>
      </c>
      <c r="C51" s="27">
        <v>14.11</v>
      </c>
      <c r="D51" s="27">
        <v>17.739999999999998</v>
      </c>
      <c r="E51" s="27"/>
      <c r="F51" s="27"/>
    </row>
    <row r="52" spans="1:6">
      <c r="A52" s="292">
        <v>42948</v>
      </c>
      <c r="C52" s="27">
        <v>13.8</v>
      </c>
      <c r="D52" s="27">
        <v>17.149999999999999</v>
      </c>
      <c r="E52" s="27"/>
      <c r="F52" s="27"/>
    </row>
    <row r="53" spans="1:6">
      <c r="A53" s="292">
        <v>42979</v>
      </c>
      <c r="C53" s="27">
        <v>13.92</v>
      </c>
      <c r="D53" s="27">
        <v>16.82</v>
      </c>
      <c r="E53" s="27"/>
      <c r="F53" s="27"/>
    </row>
    <row r="54" spans="1:6">
      <c r="A54" s="292">
        <v>43009</v>
      </c>
      <c r="C54" s="27">
        <v>14.23</v>
      </c>
      <c r="D54" s="27">
        <v>16.95</v>
      </c>
      <c r="E54" s="27"/>
      <c r="F54" s="27"/>
    </row>
    <row r="55" spans="1:6">
      <c r="A55" s="292">
        <v>43040</v>
      </c>
      <c r="C55" s="27">
        <v>14.66</v>
      </c>
      <c r="D55" s="27">
        <v>17.64</v>
      </c>
      <c r="E55" s="27"/>
      <c r="F55" s="27"/>
    </row>
    <row r="56" spans="1:6">
      <c r="A56" s="292">
        <v>43070</v>
      </c>
      <c r="C56" s="27">
        <v>14.43</v>
      </c>
      <c r="D56" s="27">
        <v>17.11</v>
      </c>
      <c r="E56" s="27"/>
      <c r="F56" s="27"/>
    </row>
    <row r="57" spans="1:6">
      <c r="A57" s="292">
        <v>43101</v>
      </c>
      <c r="C57" s="27">
        <v>13.99</v>
      </c>
      <c r="D57" s="27">
        <v>16.82</v>
      </c>
      <c r="E57" s="27"/>
      <c r="F57" s="27"/>
    </row>
    <row r="58" spans="1:6">
      <c r="A58" s="292">
        <v>43132</v>
      </c>
      <c r="C58" s="27">
        <v>13.56</v>
      </c>
      <c r="D58" s="27">
        <v>16.32</v>
      </c>
      <c r="E58" s="27"/>
      <c r="F58" s="27"/>
    </row>
    <row r="59" spans="1:6">
      <c r="A59" s="292">
        <v>43160</v>
      </c>
      <c r="C59" s="27">
        <v>12.83</v>
      </c>
      <c r="D59" s="27">
        <v>15.94</v>
      </c>
      <c r="E59" s="27"/>
      <c r="F59" s="27"/>
    </row>
    <row r="60" spans="1:6">
      <c r="A60" s="292">
        <v>43191</v>
      </c>
      <c r="C60" s="27">
        <v>11.82</v>
      </c>
      <c r="D60" s="27">
        <v>15.24</v>
      </c>
      <c r="E60" s="27"/>
      <c r="F60" s="27"/>
    </row>
    <row r="61" spans="1:6">
      <c r="A61" s="292">
        <v>43221</v>
      </c>
      <c r="C61" s="27">
        <v>11.85</v>
      </c>
      <c r="D61" s="27">
        <v>15.13</v>
      </c>
      <c r="E61" s="27"/>
      <c r="F61" s="27"/>
    </row>
    <row r="62" spans="1:6">
      <c r="A62" s="292">
        <v>43252</v>
      </c>
      <c r="C62" s="27">
        <v>12.06</v>
      </c>
      <c r="D62" s="27">
        <v>15.67</v>
      </c>
      <c r="E62" s="27"/>
      <c r="F62" s="27"/>
    </row>
    <row r="63" spans="1:6">
      <c r="A63" s="292">
        <v>43282</v>
      </c>
      <c r="C63" s="27">
        <v>11.17</v>
      </c>
      <c r="D63" s="27">
        <v>14.817159163072255</v>
      </c>
      <c r="E63" s="27"/>
      <c r="F63" s="27"/>
    </row>
    <row r="64" spans="1:6">
      <c r="A64" s="292">
        <v>43313</v>
      </c>
      <c r="C64" s="27">
        <v>10.46</v>
      </c>
      <c r="D64" s="27">
        <v>14.29</v>
      </c>
      <c r="E64" s="27"/>
      <c r="F64" s="27"/>
    </row>
    <row r="65" spans="1:6">
      <c r="A65" s="292">
        <v>43344</v>
      </c>
      <c r="C65" s="27">
        <v>10.78</v>
      </c>
      <c r="D65" s="27">
        <v>14.94</v>
      </c>
      <c r="E65" s="27"/>
      <c r="F65" s="27"/>
    </row>
    <row r="66" spans="1:6">
      <c r="A66" s="292">
        <v>43374</v>
      </c>
      <c r="C66" s="27">
        <v>13.18</v>
      </c>
      <c r="D66" s="27">
        <v>16.420000000000002</v>
      </c>
      <c r="E66" s="27"/>
      <c r="F66" s="27"/>
    </row>
    <row r="67" spans="1:6">
      <c r="A67" s="292">
        <v>43405</v>
      </c>
      <c r="C67" s="27">
        <v>12.78</v>
      </c>
      <c r="D67" s="27">
        <v>15.68</v>
      </c>
      <c r="E67" s="27"/>
      <c r="F67" s="27"/>
    </row>
    <row r="68" spans="1:6">
      <c r="A68" s="292">
        <v>43435</v>
      </c>
      <c r="C68" s="27">
        <v>12.55</v>
      </c>
      <c r="D68" s="27">
        <v>15.47</v>
      </c>
      <c r="E68" s="27"/>
      <c r="F68" s="27"/>
    </row>
    <row r="69" spans="1:6">
      <c r="A69" s="292">
        <v>43466</v>
      </c>
      <c r="C69" s="27">
        <v>12.7</v>
      </c>
      <c r="D69" s="27">
        <v>15.62</v>
      </c>
      <c r="E69" s="27"/>
      <c r="F69" s="27"/>
    </row>
    <row r="70" spans="1:6">
      <c r="A70" s="292">
        <v>43497</v>
      </c>
      <c r="C70" s="27">
        <v>12.94</v>
      </c>
      <c r="D70" s="27">
        <v>15.89</v>
      </c>
      <c r="E70" s="27"/>
      <c r="F70" s="27"/>
    </row>
    <row r="71" spans="1:6">
      <c r="A71" s="292">
        <v>43525</v>
      </c>
      <c r="C71" s="27">
        <v>12.47</v>
      </c>
      <c r="D71" s="27">
        <v>15.3</v>
      </c>
      <c r="E71" s="27"/>
      <c r="F71" s="27"/>
    </row>
    <row r="72" spans="1:6">
      <c r="A72" s="292">
        <v>43556</v>
      </c>
      <c r="C72" s="27">
        <v>12.55</v>
      </c>
      <c r="D72" s="27">
        <v>15.31</v>
      </c>
      <c r="E72" s="27"/>
      <c r="F72" s="27"/>
    </row>
    <row r="73" spans="1:6">
      <c r="A73" s="292">
        <v>43586</v>
      </c>
      <c r="C73" s="27">
        <v>11.82</v>
      </c>
      <c r="D73" s="27">
        <v>14.78</v>
      </c>
      <c r="E73" s="27"/>
      <c r="F73" s="27"/>
    </row>
    <row r="74" spans="1:6">
      <c r="A74" s="292">
        <v>43617</v>
      </c>
      <c r="C74" s="27">
        <v>12.44</v>
      </c>
      <c r="D74" s="27">
        <v>15.04</v>
      </c>
      <c r="E74" s="27"/>
      <c r="F74" s="27"/>
    </row>
    <row r="75" spans="1:6">
      <c r="A75" s="292">
        <v>43647</v>
      </c>
      <c r="C75" s="27">
        <v>12.15</v>
      </c>
      <c r="D75" s="27">
        <v>14.6</v>
      </c>
      <c r="E75" s="27"/>
      <c r="F75" s="27"/>
    </row>
    <row r="76" spans="1:6">
      <c r="A76" s="292">
        <v>43678</v>
      </c>
      <c r="C76" s="27">
        <v>11.56</v>
      </c>
      <c r="D76" s="27">
        <v>14.18</v>
      </c>
      <c r="E76" s="27"/>
      <c r="F76" s="27"/>
    </row>
    <row r="77" spans="1:6">
      <c r="A77" s="292">
        <v>43709</v>
      </c>
      <c r="C77" s="27">
        <v>11.16</v>
      </c>
      <c r="D77" s="27">
        <v>14.56</v>
      </c>
      <c r="E77" s="27"/>
      <c r="F77" s="27"/>
    </row>
    <row r="78" spans="1:6">
      <c r="A78" s="292">
        <v>43739</v>
      </c>
      <c r="C78" s="27">
        <v>12.46</v>
      </c>
      <c r="D78" s="27">
        <v>15.43</v>
      </c>
      <c r="E78" s="27"/>
      <c r="F78" s="27"/>
    </row>
    <row r="79" spans="1:6">
      <c r="A79" s="292">
        <v>43770</v>
      </c>
      <c r="C79" s="27">
        <v>12.69</v>
      </c>
      <c r="D79" s="27">
        <v>15.38</v>
      </c>
      <c r="E79" s="27"/>
      <c r="F79" s="27"/>
    </row>
    <row r="80" spans="1:6">
      <c r="A80" s="292">
        <v>43800</v>
      </c>
      <c r="C80" s="27">
        <v>13.34</v>
      </c>
      <c r="D80" s="27">
        <v>16.04</v>
      </c>
      <c r="E80" s="27"/>
      <c r="F80" s="27"/>
    </row>
    <row r="81" spans="1:6">
      <c r="A81" s="292">
        <v>43831</v>
      </c>
      <c r="C81" s="27">
        <v>14.18</v>
      </c>
      <c r="D81" s="27">
        <v>17.62</v>
      </c>
      <c r="E81" s="27"/>
      <c r="F81" s="27"/>
    </row>
    <row r="82" spans="1:6">
      <c r="A82" s="292">
        <v>43862</v>
      </c>
      <c r="C82" s="27">
        <v>15.07</v>
      </c>
      <c r="D82" s="27">
        <v>18.75</v>
      </c>
      <c r="E82" s="27"/>
      <c r="F82" s="27"/>
    </row>
    <row r="83" spans="1:6">
      <c r="A83" s="292">
        <v>43891</v>
      </c>
      <c r="C83" s="27">
        <v>11.81</v>
      </c>
      <c r="D83" s="27">
        <v>16.149999999999999</v>
      </c>
      <c r="E83" s="27"/>
      <c r="F83" s="27"/>
    </row>
    <row r="84" spans="1:6">
      <c r="A84" s="292">
        <v>43922</v>
      </c>
      <c r="C84" s="27">
        <v>10.07</v>
      </c>
      <c r="D84" s="27">
        <v>14.79</v>
      </c>
      <c r="E84" s="27"/>
      <c r="F84" s="27"/>
    </row>
    <row r="85" spans="1:6">
      <c r="A85" s="292">
        <v>43952</v>
      </c>
      <c r="C85" s="27">
        <v>10.65</v>
      </c>
      <c r="D85" s="27">
        <v>16.190000000000001</v>
      </c>
      <c r="E85" s="27"/>
      <c r="F85" s="27"/>
    </row>
    <row r="86" spans="1:6">
      <c r="A86" s="292">
        <v>43983</v>
      </c>
      <c r="C86" s="27">
        <v>11.83</v>
      </c>
      <c r="D86" s="27">
        <v>16.97</v>
      </c>
      <c r="E86" s="27"/>
      <c r="F86" s="27"/>
    </row>
    <row r="87" spans="1:6">
      <c r="A87" s="292">
        <v>44013</v>
      </c>
      <c r="C87" s="27">
        <v>11.92</v>
      </c>
      <c r="D87" s="27">
        <v>16.09</v>
      </c>
      <c r="E87" s="27"/>
      <c r="F87" s="27"/>
    </row>
    <row r="88" spans="1:6">
      <c r="A88" s="292">
        <v>44044</v>
      </c>
      <c r="C88" s="27">
        <v>12.814285714285718</v>
      </c>
      <c r="D88" s="27">
        <v>16.846593486346727</v>
      </c>
      <c r="E88" s="27"/>
      <c r="F88" s="27"/>
    </row>
    <row r="89" spans="1:6">
      <c r="A89" s="292">
        <v>44075</v>
      </c>
      <c r="C89" s="27">
        <v>12.42</v>
      </c>
      <c r="D89" s="27">
        <v>16.48</v>
      </c>
      <c r="E89" s="27"/>
      <c r="F89" s="27"/>
    </row>
    <row r="90" spans="1:6">
      <c r="A90" s="292">
        <v>44105</v>
      </c>
      <c r="C90" s="27">
        <v>14.29</v>
      </c>
      <c r="D90" s="27">
        <v>17.63</v>
      </c>
      <c r="E90" s="27"/>
      <c r="F90" s="27"/>
    </row>
    <row r="91" spans="1:6">
      <c r="A91" s="292">
        <v>44136</v>
      </c>
      <c r="C91" s="27">
        <v>14.93</v>
      </c>
      <c r="D91" s="27">
        <v>18.399999999999999</v>
      </c>
      <c r="E91" s="27"/>
      <c r="F91" s="27"/>
    </row>
    <row r="92" spans="1:6">
      <c r="A92" s="292">
        <v>44166</v>
      </c>
      <c r="C92" s="27">
        <v>14.67</v>
      </c>
      <c r="D92" s="27">
        <v>18.27</v>
      </c>
      <c r="E92" s="27"/>
      <c r="F92" s="27"/>
    </row>
    <row r="93" spans="1:6">
      <c r="A93" s="292">
        <v>44197</v>
      </c>
      <c r="C93" s="6">
        <v>15.94</v>
      </c>
      <c r="D93" s="6">
        <v>20.239999999999998</v>
      </c>
      <c r="E93" s="6"/>
      <c r="F93" s="6"/>
    </row>
    <row r="94" spans="1:6">
      <c r="A94" s="292">
        <v>44228</v>
      </c>
      <c r="C94" s="6">
        <v>16.97</v>
      </c>
      <c r="D94" s="6">
        <v>20.87</v>
      </c>
      <c r="E94" s="6"/>
      <c r="F94" s="6"/>
    </row>
    <row r="95" spans="1:6">
      <c r="A95" s="292">
        <v>44256</v>
      </c>
      <c r="C95" s="6">
        <v>15.81</v>
      </c>
      <c r="D95" s="6">
        <v>20.48</v>
      </c>
      <c r="E95" s="6"/>
      <c r="F95" s="6"/>
    </row>
    <row r="96" spans="1:6">
      <c r="A96" s="292">
        <v>44287</v>
      </c>
      <c r="C96" s="6">
        <v>16.170000000000002</v>
      </c>
      <c r="D96" s="6">
        <v>20.27</v>
      </c>
      <c r="E96" s="6"/>
      <c r="F96" s="6"/>
    </row>
    <row r="97" spans="1:6">
      <c r="A97" s="292">
        <v>44317</v>
      </c>
      <c r="C97" s="6">
        <v>17.2</v>
      </c>
      <c r="D97" s="6">
        <v>20.76</v>
      </c>
      <c r="E97" s="6"/>
      <c r="F97" s="6"/>
    </row>
    <row r="98" spans="1:6">
      <c r="A98" s="292">
        <v>44348</v>
      </c>
      <c r="C98" s="6">
        <v>17.21</v>
      </c>
      <c r="D98" s="6">
        <v>20.12</v>
      </c>
      <c r="E98" s="6"/>
      <c r="F98" s="6"/>
    </row>
    <row r="99" spans="1:6">
      <c r="A99" s="292">
        <v>44378</v>
      </c>
      <c r="C99" s="6">
        <v>17.73</v>
      </c>
      <c r="D99" s="69">
        <v>20.7</v>
      </c>
      <c r="E99" s="69"/>
      <c r="F99" s="69"/>
    </row>
    <row r="100" spans="1:6">
      <c r="A100" s="292">
        <v>44409</v>
      </c>
      <c r="C100" s="6">
        <v>19.38</v>
      </c>
      <c r="D100" s="6">
        <v>21.59</v>
      </c>
      <c r="E100" s="6"/>
      <c r="F100" s="6"/>
    </row>
    <row r="101" spans="1:6">
      <c r="A101" s="292">
        <v>44440</v>
      </c>
      <c r="C101" s="6">
        <v>19.28</v>
      </c>
      <c r="D101" s="6">
        <v>22.89</v>
      </c>
      <c r="E101" s="6"/>
      <c r="F101" s="6"/>
    </row>
    <row r="102" spans="1:6">
      <c r="A102" s="292">
        <v>44470</v>
      </c>
      <c r="C102" s="6">
        <v>19.62</v>
      </c>
      <c r="D102" s="6">
        <v>23.15</v>
      </c>
      <c r="E102" s="6"/>
      <c r="F102" s="6"/>
    </row>
    <row r="103" spans="1:6">
      <c r="A103" s="292">
        <v>44501</v>
      </c>
      <c r="C103" s="6">
        <v>19.75</v>
      </c>
      <c r="D103" s="6">
        <v>23.05</v>
      </c>
      <c r="E103" s="6"/>
      <c r="F103" s="6"/>
    </row>
    <row r="104" spans="1:6">
      <c r="A104" s="292">
        <v>44531</v>
      </c>
      <c r="C104" s="6">
        <v>19.170000000000002</v>
      </c>
      <c r="D104" s="6">
        <v>22.67</v>
      </c>
      <c r="E104" s="6"/>
      <c r="F104" s="6"/>
    </row>
    <row r="105" spans="1:6">
      <c r="A105" s="292">
        <v>44562</v>
      </c>
      <c r="C105" s="69">
        <v>18.461000000000002</v>
      </c>
      <c r="D105" s="69">
        <v>22.601832531978594</v>
      </c>
      <c r="E105" s="69"/>
      <c r="F105" s="69"/>
    </row>
    <row r="106" spans="1:6">
      <c r="A106" s="292">
        <v>44593</v>
      </c>
      <c r="C106" s="69">
        <v>18.20315789473684</v>
      </c>
      <c r="D106" s="69">
        <v>22.126462850403701</v>
      </c>
      <c r="E106" s="69"/>
      <c r="F106" s="69"/>
    </row>
    <row r="107" spans="1:6">
      <c r="A107" s="292">
        <v>44621</v>
      </c>
      <c r="C107" s="69">
        <v>19.107826086956518</v>
      </c>
      <c r="D107" s="69">
        <v>24.261129890466183</v>
      </c>
      <c r="E107" s="69"/>
      <c r="F107" s="69"/>
    </row>
    <row r="108" spans="1:6">
      <c r="A108" s="292">
        <v>44652</v>
      </c>
      <c r="C108" s="69">
        <v>19.68</v>
      </c>
      <c r="D108" s="69">
        <v>24.33</v>
      </c>
      <c r="E108" s="69"/>
      <c r="F108" s="69"/>
    </row>
    <row r="109" spans="1:6">
      <c r="A109" s="292">
        <v>44682</v>
      </c>
      <c r="C109" s="69">
        <v>19.265238095238097</v>
      </c>
      <c r="D109" s="69">
        <v>24.669846165809151</v>
      </c>
      <c r="E109" s="69"/>
      <c r="F109" s="69"/>
    </row>
    <row r="110" spans="1:6">
      <c r="A110" s="292">
        <v>44713</v>
      </c>
      <c r="C110" s="69">
        <v>18.803333333333335</v>
      </c>
      <c r="D110" s="69">
        <v>25.480359248843332</v>
      </c>
      <c r="E110" s="69"/>
      <c r="F110" s="69"/>
    </row>
    <row r="111" spans="1:6">
      <c r="A111" s="292">
        <v>44743</v>
      </c>
      <c r="C111" s="69">
        <v>18.3535</v>
      </c>
      <c r="D111" s="69">
        <v>24.234393022381788</v>
      </c>
      <c r="E111" s="69"/>
      <c r="F111" s="69"/>
    </row>
    <row r="112" spans="1:6">
      <c r="A112" s="292">
        <v>44774</v>
      </c>
      <c r="C112" s="69">
        <v>18.062608695652173</v>
      </c>
      <c r="D112" s="69">
        <v>24.776706555714082</v>
      </c>
      <c r="E112" s="69"/>
      <c r="F112" s="69"/>
    </row>
    <row r="113" spans="1:6">
      <c r="A113" s="292">
        <v>44805</v>
      </c>
      <c r="C113" s="69">
        <v>18.187619047619052</v>
      </c>
      <c r="D113" s="69">
        <v>24.204585217920968</v>
      </c>
      <c r="E113" s="69"/>
      <c r="F113" s="69"/>
    </row>
    <row r="114" spans="1:6">
      <c r="A114" s="292">
        <v>44835</v>
      </c>
      <c r="C114" s="69">
        <v>18.300952380952385</v>
      </c>
      <c r="D114" s="69">
        <v>24.438727681946411</v>
      </c>
      <c r="E114" s="69"/>
      <c r="F114" s="69"/>
    </row>
    <row r="115" spans="1:6">
      <c r="A115" s="292">
        <v>44866</v>
      </c>
      <c r="C115" s="69">
        <v>19.399999999999999</v>
      </c>
      <c r="D115" s="69">
        <v>24</v>
      </c>
      <c r="E115" s="69"/>
      <c r="F115" s="69"/>
    </row>
    <row r="116" spans="1:6">
      <c r="A116" s="292">
        <v>44896</v>
      </c>
      <c r="C116" s="69">
        <v>20.021428571428572</v>
      </c>
      <c r="D116" s="69">
        <v>24.911548580241316</v>
      </c>
      <c r="E116" s="69"/>
      <c r="F116" s="69"/>
    </row>
    <row r="117" spans="1:6">
      <c r="A117" s="292">
        <v>44927</v>
      </c>
      <c r="C117" s="69">
        <v>19.948999999999998</v>
      </c>
      <c r="D117" s="69">
        <v>24.909172595827773</v>
      </c>
      <c r="E117" s="69">
        <f>AVERAGE($C$117:$C$128)</f>
        <v>24.054359209948455</v>
      </c>
      <c r="F117" s="69">
        <f t="shared" ref="F117:F128" si="0">AVERAGE($D$117:$D$128)</f>
        <v>30.052276155820238</v>
      </c>
    </row>
    <row r="118" spans="1:6">
      <c r="A118" s="292">
        <v>44958</v>
      </c>
      <c r="C118" s="69">
        <v>21.403157894736839</v>
      </c>
      <c r="D118" s="69">
        <v>25.620067132359608</v>
      </c>
      <c r="E118" s="69">
        <f>AVERAGE($C$117:$C$128)</f>
        <v>24.054359209948455</v>
      </c>
      <c r="F118" s="69">
        <f t="shared" si="0"/>
        <v>30.052276155820238</v>
      </c>
    </row>
    <row r="119" spans="1:6">
      <c r="A119" s="292">
        <v>44986</v>
      </c>
      <c r="C119" s="69">
        <v>20.961739130434783</v>
      </c>
      <c r="D119" s="69">
        <v>26.934985741276147</v>
      </c>
      <c r="E119" s="69">
        <f t="shared" ref="E119:E128" si="1">AVERAGE($C$117:$C$128)</f>
        <v>24.054359209948455</v>
      </c>
      <c r="F119" s="69">
        <f t="shared" si="0"/>
        <v>30.052276155820238</v>
      </c>
    </row>
    <row r="120" spans="1:6">
      <c r="A120" s="292">
        <v>45017</v>
      </c>
      <c r="C120" s="69">
        <v>24.63315789473684</v>
      </c>
      <c r="D120" s="69">
        <v>30.652826917455428</v>
      </c>
      <c r="E120" s="69">
        <f t="shared" si="1"/>
        <v>24.054359209948455</v>
      </c>
      <c r="F120" s="69">
        <f t="shared" si="0"/>
        <v>30.052276155820238</v>
      </c>
    </row>
    <row r="121" spans="1:6">
      <c r="A121" s="292">
        <v>45047</v>
      </c>
      <c r="C121" s="69">
        <v>25.745909090909095</v>
      </c>
      <c r="D121" s="69">
        <v>32.081329946475549</v>
      </c>
      <c r="E121" s="69">
        <f t="shared" si="1"/>
        <v>24.054359209948455</v>
      </c>
      <c r="F121" s="69">
        <f t="shared" si="0"/>
        <v>30.052276155820238</v>
      </c>
    </row>
    <row r="122" spans="1:6">
      <c r="A122" s="292">
        <v>45078</v>
      </c>
      <c r="C122" s="69">
        <v>24.682857142857138</v>
      </c>
      <c r="D122" s="69">
        <v>30.487905453885677</v>
      </c>
      <c r="E122" s="69">
        <f t="shared" si="1"/>
        <v>24.054359209948455</v>
      </c>
      <c r="F122" s="69">
        <f t="shared" si="0"/>
        <v>30.052276155820238</v>
      </c>
    </row>
    <row r="123" spans="1:6">
      <c r="A123" s="292">
        <v>45108</v>
      </c>
      <c r="C123" s="69">
        <v>24.0425</v>
      </c>
      <c r="D123" s="69">
        <v>30.474160089509805</v>
      </c>
      <c r="E123" s="69">
        <f t="shared" si="1"/>
        <v>24.054359209948455</v>
      </c>
      <c r="F123" s="69">
        <f t="shared" si="0"/>
        <v>30.052276155820238</v>
      </c>
    </row>
    <row r="124" spans="1:6">
      <c r="A124" s="292">
        <v>45139</v>
      </c>
      <c r="C124" s="69">
        <v>24.193043478260861</v>
      </c>
      <c r="D124" s="69">
        <v>31.585404072476553</v>
      </c>
      <c r="E124" s="69">
        <f t="shared" si="1"/>
        <v>24.054359209948455</v>
      </c>
      <c r="F124" s="69">
        <f t="shared" si="0"/>
        <v>30.052276155820238</v>
      </c>
    </row>
    <row r="125" spans="1:6">
      <c r="A125" s="292">
        <v>45170</v>
      </c>
      <c r="C125" s="69">
        <v>26.601500000000005</v>
      </c>
      <c r="D125" s="69">
        <v>32.780808957893235</v>
      </c>
      <c r="E125" s="69">
        <f t="shared" si="1"/>
        <v>24.054359209948455</v>
      </c>
      <c r="F125" s="69">
        <f t="shared" si="0"/>
        <v>30.052276155820238</v>
      </c>
    </row>
    <row r="126" spans="1:6">
      <c r="A126" s="292">
        <v>45200</v>
      </c>
      <c r="C126" s="69">
        <v>26.90363636363637</v>
      </c>
      <c r="D126" s="69">
        <v>32.816507632800835</v>
      </c>
      <c r="E126" s="69">
        <f t="shared" si="1"/>
        <v>24.054359209948455</v>
      </c>
      <c r="F126" s="69">
        <f t="shared" si="0"/>
        <v>30.052276155820238</v>
      </c>
    </row>
    <row r="127" spans="1:6">
      <c r="A127" s="292">
        <v>45231</v>
      </c>
      <c r="C127" s="69">
        <v>27.313809523809521</v>
      </c>
      <c r="D127" s="69">
        <v>33.569066332379414</v>
      </c>
      <c r="E127" s="69">
        <f t="shared" si="1"/>
        <v>24.054359209948455</v>
      </c>
      <c r="F127" s="69">
        <f t="shared" si="0"/>
        <v>30.052276155820238</v>
      </c>
    </row>
    <row r="128" spans="1:6">
      <c r="A128" s="292">
        <v>45261</v>
      </c>
      <c r="C128" s="69">
        <v>22.222000000000001</v>
      </c>
      <c r="D128" s="69">
        <v>28.715078997502836</v>
      </c>
      <c r="E128" s="69">
        <f t="shared" si="1"/>
        <v>24.054359209948455</v>
      </c>
      <c r="F128" s="69">
        <f t="shared" si="0"/>
        <v>30.052276155820238</v>
      </c>
    </row>
    <row r="129" spans="1:6">
      <c r="A129" s="292">
        <v>45292</v>
      </c>
      <c r="C129" s="69">
        <v>22.61</v>
      </c>
      <c r="D129" s="69">
        <v>29.06</v>
      </c>
      <c r="E129" s="69">
        <f t="shared" ref="E129:E140" si="2">AVERAGE($C$129:$C$140)</f>
        <v>20.76</v>
      </c>
      <c r="F129" s="69">
        <f t="shared" ref="F129:F140" si="3">AVERAGE($D$129:$D$140)</f>
        <v>26.008333333333336</v>
      </c>
    </row>
    <row r="130" spans="1:6">
      <c r="A130" s="292">
        <v>45323</v>
      </c>
      <c r="C130" s="69">
        <v>23.36</v>
      </c>
      <c r="D130" s="69">
        <v>28.82</v>
      </c>
      <c r="E130" s="69">
        <f t="shared" si="2"/>
        <v>20.76</v>
      </c>
      <c r="F130" s="69">
        <f t="shared" si="3"/>
        <v>26.008333333333336</v>
      </c>
    </row>
    <row r="131" spans="1:6">
      <c r="A131" s="292">
        <v>45352</v>
      </c>
      <c r="C131" s="69">
        <v>21.73</v>
      </c>
      <c r="D131" s="69">
        <v>28.21</v>
      </c>
      <c r="E131" s="69">
        <f t="shared" si="2"/>
        <v>20.76</v>
      </c>
      <c r="F131" s="69">
        <f t="shared" si="3"/>
        <v>26.008333333333336</v>
      </c>
    </row>
    <row r="132" spans="1:6">
      <c r="A132" s="292">
        <v>45383</v>
      </c>
      <c r="C132" s="69">
        <v>20.65</v>
      </c>
      <c r="D132" s="69">
        <v>26.66</v>
      </c>
      <c r="E132" s="69">
        <f t="shared" si="2"/>
        <v>20.76</v>
      </c>
      <c r="F132" s="69">
        <f t="shared" si="3"/>
        <v>26.008333333333336</v>
      </c>
    </row>
    <row r="133" spans="1:6">
      <c r="A133" s="292">
        <v>45413</v>
      </c>
      <c r="C133" s="69">
        <v>18.82</v>
      </c>
      <c r="D133" s="69">
        <v>25.16</v>
      </c>
      <c r="E133" s="69">
        <f t="shared" si="2"/>
        <v>20.76</v>
      </c>
      <c r="F133" s="69">
        <f t="shared" si="3"/>
        <v>26.008333333333336</v>
      </c>
    </row>
    <row r="134" spans="1:6">
      <c r="A134" s="292">
        <v>45444</v>
      </c>
      <c r="C134" s="69">
        <v>19.18</v>
      </c>
      <c r="D134" s="69">
        <v>25.4</v>
      </c>
      <c r="E134" s="69">
        <f t="shared" si="2"/>
        <v>20.76</v>
      </c>
      <c r="F134" s="69">
        <f t="shared" si="3"/>
        <v>26.008333333333336</v>
      </c>
    </row>
    <row r="135" spans="1:6">
      <c r="A135" s="292">
        <v>45474</v>
      </c>
      <c r="C135" s="69">
        <v>19.3</v>
      </c>
      <c r="D135" s="69">
        <v>24.91</v>
      </c>
      <c r="E135" s="69">
        <f t="shared" si="2"/>
        <v>20.76</v>
      </c>
      <c r="F135" s="69">
        <f t="shared" si="3"/>
        <v>26.008333333333336</v>
      </c>
    </row>
    <row r="136" spans="1:6">
      <c r="A136" s="292">
        <v>45505</v>
      </c>
      <c r="C136" s="69">
        <v>18.420000000000002</v>
      </c>
      <c r="D136" s="69">
        <v>23.7</v>
      </c>
      <c r="E136" s="69">
        <f t="shared" si="2"/>
        <v>20.76</v>
      </c>
      <c r="F136" s="69">
        <f t="shared" si="3"/>
        <v>26.008333333333336</v>
      </c>
    </row>
    <row r="137" spans="1:6">
      <c r="A137" s="292">
        <v>45536</v>
      </c>
      <c r="C137" s="69">
        <v>20.69</v>
      </c>
      <c r="D137" s="69">
        <v>24.9</v>
      </c>
      <c r="E137" s="69">
        <f t="shared" si="2"/>
        <v>20.76</v>
      </c>
      <c r="F137" s="69">
        <f t="shared" si="3"/>
        <v>26.008333333333336</v>
      </c>
    </row>
    <row r="138" spans="1:6">
      <c r="A138" s="292">
        <v>45566</v>
      </c>
      <c r="C138" s="69">
        <v>22.36</v>
      </c>
      <c r="D138" s="69">
        <v>25.86</v>
      </c>
      <c r="E138" s="69">
        <f t="shared" si="2"/>
        <v>20.76</v>
      </c>
      <c r="F138" s="69">
        <f t="shared" si="3"/>
        <v>26.008333333333336</v>
      </c>
    </row>
    <row r="139" spans="1:6">
      <c r="A139" s="292">
        <v>45597</v>
      </c>
      <c r="C139" s="69">
        <v>21.65</v>
      </c>
      <c r="D139" s="69">
        <v>25.42</v>
      </c>
      <c r="E139" s="69">
        <f t="shared" si="2"/>
        <v>20.76</v>
      </c>
      <c r="F139" s="69">
        <f t="shared" si="3"/>
        <v>26.008333333333336</v>
      </c>
    </row>
    <row r="140" spans="1:6">
      <c r="A140" s="292">
        <v>45627</v>
      </c>
      <c r="C140" s="69">
        <v>20.350000000000001</v>
      </c>
      <c r="D140" s="69">
        <v>24</v>
      </c>
      <c r="E140" s="69">
        <f t="shared" si="2"/>
        <v>20.76</v>
      </c>
      <c r="F140" s="69">
        <f t="shared" si="3"/>
        <v>26.008333333333336</v>
      </c>
    </row>
    <row r="142" spans="1:6">
      <c r="C142" s="228" t="s">
        <v>383</v>
      </c>
      <c r="D142" s="145"/>
      <c r="E142" s="145"/>
      <c r="F142" s="145"/>
    </row>
  </sheetData>
  <hyperlinks>
    <hyperlink ref="A1" location="Índice!A1" display="Voltar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430-82B8-422C-97AE-D220908259EF}">
  <sheetPr>
    <tabColor rgb="FF00B0F0"/>
  </sheetPr>
  <dimension ref="A1:R85"/>
  <sheetViews>
    <sheetView showGridLines="0" zoomScaleNormal="100" workbookViewId="0">
      <pane xSplit="1" ySplit="2" topLeftCell="B7" activePane="bottomRight" state="frozen"/>
      <selection pane="topRight" activeCell="D10" sqref="D10"/>
      <selection pane="bottomLeft" activeCell="D10" sqref="D10"/>
      <selection pane="bottomRight" activeCell="J28" sqref="J28"/>
    </sheetView>
  </sheetViews>
  <sheetFormatPr defaultColWidth="9.44140625" defaultRowHeight="14.4"/>
  <cols>
    <col min="1" max="1" width="17.5546875" style="64" bestFit="1" customWidth="1"/>
    <col min="2" max="2" width="8.5546875" style="2" customWidth="1"/>
    <col min="3" max="4" width="15.44140625" style="2" customWidth="1"/>
    <col min="5" max="5" width="18.44140625" style="2" bestFit="1" customWidth="1"/>
    <col min="6" max="6" width="15.4414062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51"/>
      <c r="B2" s="51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Índice!Q62</f>
        <v>Chart 15 - Mix and prices of sugar and hydrous ethanol (w/CBIO)</v>
      </c>
      <c r="D5" s="13"/>
    </row>
    <row r="6" spans="1:18">
      <c r="C6" s="60"/>
    </row>
    <row r="7" spans="1:18" ht="28.8">
      <c r="A7" s="66" t="s">
        <v>370</v>
      </c>
      <c r="C7" s="46" t="s">
        <v>152</v>
      </c>
      <c r="D7" s="46" t="s">
        <v>153</v>
      </c>
      <c r="E7" s="46" t="s">
        <v>154</v>
      </c>
      <c r="F7" s="46" t="s">
        <v>155</v>
      </c>
    </row>
    <row r="8" spans="1:18">
      <c r="B8" s="4"/>
      <c r="C8" s="31" t="s">
        <v>35</v>
      </c>
      <c r="D8" s="31"/>
      <c r="E8" s="31"/>
      <c r="F8" s="31" t="s">
        <v>10</v>
      </c>
    </row>
    <row r="9" spans="1:18">
      <c r="A9" s="292">
        <v>43466</v>
      </c>
      <c r="B9" s="6"/>
      <c r="C9" s="57">
        <v>12.7</v>
      </c>
      <c r="D9" s="57">
        <v>16.969811355945613</v>
      </c>
      <c r="E9" s="57">
        <v>16.969811355945613</v>
      </c>
      <c r="F9" s="18">
        <v>0.36263217042018397</v>
      </c>
      <c r="H9" s="11"/>
    </row>
    <row r="10" spans="1:18">
      <c r="A10" s="292">
        <v>43497</v>
      </c>
      <c r="B10" s="6"/>
      <c r="C10" s="57">
        <v>12.94</v>
      </c>
      <c r="D10" s="57">
        <v>17.843606395475895</v>
      </c>
      <c r="E10" s="57">
        <v>17.843606395475895</v>
      </c>
      <c r="F10" s="18">
        <v>0.3173349136054453</v>
      </c>
    </row>
    <row r="11" spans="1:18">
      <c r="A11" s="292">
        <v>43525</v>
      </c>
      <c r="B11" s="6"/>
      <c r="C11" s="57">
        <v>12.47</v>
      </c>
      <c r="D11" s="57">
        <v>18.318065240469714</v>
      </c>
      <c r="E11" s="57">
        <v>18.318065240469714</v>
      </c>
      <c r="F11" s="18">
        <v>0.15616793618786673</v>
      </c>
      <c r="G11" s="40"/>
    </row>
    <row r="12" spans="1:18">
      <c r="A12" s="292">
        <v>43556</v>
      </c>
      <c r="B12" s="6"/>
      <c r="C12" s="57">
        <v>12.55</v>
      </c>
      <c r="D12" s="57">
        <v>18.420864656885044</v>
      </c>
      <c r="E12" s="57">
        <v>18.420864656885044</v>
      </c>
      <c r="F12" s="18">
        <v>0.27988585468359184</v>
      </c>
      <c r="G12" s="40"/>
    </row>
    <row r="13" spans="1:18">
      <c r="A13" s="292">
        <v>43586</v>
      </c>
      <c r="B13" s="6"/>
      <c r="C13" s="57">
        <v>11.82</v>
      </c>
      <c r="D13" s="57">
        <v>16.277892206996295</v>
      </c>
      <c r="E13" s="57">
        <v>16.277892206996295</v>
      </c>
      <c r="F13" s="18">
        <v>0.34746969513085108</v>
      </c>
      <c r="G13" s="40"/>
    </row>
    <row r="14" spans="1:18">
      <c r="A14" s="292">
        <v>43617</v>
      </c>
      <c r="B14" s="6"/>
      <c r="C14" s="12">
        <v>12.44</v>
      </c>
      <c r="D14" s="12">
        <v>16.546752219159455</v>
      </c>
      <c r="E14" s="12">
        <v>16.546752219159455</v>
      </c>
      <c r="F14" s="18">
        <v>0.35059480055500797</v>
      </c>
    </row>
    <row r="15" spans="1:18">
      <c r="A15" s="292">
        <v>43647</v>
      </c>
      <c r="B15" s="6"/>
      <c r="C15" s="12">
        <v>12.15</v>
      </c>
      <c r="D15" s="12">
        <v>17.499623732855376</v>
      </c>
      <c r="E15" s="12">
        <v>17.499623732855376</v>
      </c>
      <c r="F15" s="18">
        <v>0.36483929261055215</v>
      </c>
    </row>
    <row r="16" spans="1:18">
      <c r="A16" s="292">
        <v>43678</v>
      </c>
      <c r="B16" s="6"/>
      <c r="C16" s="12">
        <v>11.56</v>
      </c>
      <c r="D16" s="12">
        <v>17.056795477527814</v>
      </c>
      <c r="E16" s="12">
        <v>17.056795477527814</v>
      </c>
      <c r="F16" s="18">
        <v>0.35429955917699091</v>
      </c>
    </row>
    <row r="17" spans="1:6">
      <c r="A17" s="292">
        <v>43709</v>
      </c>
      <c r="B17" s="6"/>
      <c r="C17" s="12">
        <v>11.16</v>
      </c>
      <c r="D17" s="12">
        <v>16.443952802744128</v>
      </c>
      <c r="E17" s="12">
        <v>16.443952802744128</v>
      </c>
      <c r="F17" s="18">
        <v>0.3444060667353559</v>
      </c>
    </row>
    <row r="18" spans="1:6">
      <c r="A18" s="292">
        <v>43739</v>
      </c>
      <c r="B18" s="6"/>
      <c r="C18" s="12">
        <v>12.46</v>
      </c>
      <c r="D18" s="12">
        <v>17.432408729814586</v>
      </c>
      <c r="E18" s="12">
        <v>17.432408729814586</v>
      </c>
      <c r="F18" s="18">
        <v>0.34351832559013828</v>
      </c>
    </row>
    <row r="19" spans="1:6">
      <c r="A19" s="292">
        <v>43770</v>
      </c>
      <c r="B19" s="6"/>
      <c r="C19" s="12">
        <v>12.69</v>
      </c>
      <c r="D19" s="12">
        <v>18.199450529221259</v>
      </c>
      <c r="E19" s="12">
        <v>18.199450529221259</v>
      </c>
      <c r="F19" s="18">
        <v>0.2911886126979914</v>
      </c>
    </row>
    <row r="20" spans="1:6">
      <c r="A20" s="292">
        <v>43800</v>
      </c>
      <c r="C20" s="12">
        <v>13.34</v>
      </c>
      <c r="D20" s="12">
        <v>19.16418351404203</v>
      </c>
      <c r="E20" s="12">
        <v>19.16418351404203</v>
      </c>
      <c r="F20" s="18">
        <v>0.3262061276486925</v>
      </c>
    </row>
    <row r="21" spans="1:6">
      <c r="A21" s="292">
        <v>43831</v>
      </c>
      <c r="C21" s="12">
        <v>14.18</v>
      </c>
      <c r="D21" s="12">
        <v>19.7572570702843</v>
      </c>
      <c r="E21" s="12">
        <v>19.7572570702843</v>
      </c>
      <c r="F21" s="18">
        <v>0.49378638332770541</v>
      </c>
    </row>
    <row r="22" spans="1:6">
      <c r="A22" s="292">
        <v>43862</v>
      </c>
      <c r="C22" s="12">
        <v>15.07</v>
      </c>
      <c r="D22" s="12">
        <v>19.3223364623733</v>
      </c>
      <c r="E22" s="12">
        <v>19.3223364623733</v>
      </c>
      <c r="F22" s="18">
        <v>0.29429425864512698</v>
      </c>
    </row>
    <row r="23" spans="1:6">
      <c r="A23" s="292">
        <v>43891</v>
      </c>
      <c r="C23" s="12">
        <v>11.81</v>
      </c>
      <c r="D23" s="12">
        <v>15.238036571718171</v>
      </c>
      <c r="E23" s="12">
        <v>15.238036571718171</v>
      </c>
      <c r="F23" s="18">
        <v>0.2145718463195784</v>
      </c>
    </row>
    <row r="24" spans="1:6">
      <c r="A24" s="292">
        <v>43922</v>
      </c>
      <c r="C24" s="12">
        <v>10.07</v>
      </c>
      <c r="D24" s="12">
        <v>10.117834869493201</v>
      </c>
      <c r="E24" s="12">
        <v>10.117834869493201</v>
      </c>
      <c r="F24" s="18">
        <v>0.41128061097756025</v>
      </c>
    </row>
    <row r="25" spans="1:6">
      <c r="A25" s="292">
        <v>43952</v>
      </c>
      <c r="C25" s="12">
        <v>10.65</v>
      </c>
      <c r="D25" s="12">
        <v>10.030850747911</v>
      </c>
      <c r="E25" s="12">
        <v>10.030850747911</v>
      </c>
      <c r="F25" s="18">
        <v>0.4574096957338098</v>
      </c>
    </row>
    <row r="26" spans="1:6">
      <c r="A26" s="292">
        <v>43983</v>
      </c>
      <c r="C26" s="12">
        <v>11.83</v>
      </c>
      <c r="D26" s="12">
        <v>12.458498504796045</v>
      </c>
      <c r="E26" s="12">
        <v>12.598247262249417</v>
      </c>
      <c r="F26" s="18">
        <v>0.45796669315703792</v>
      </c>
    </row>
    <row r="27" spans="1:6">
      <c r="A27" s="292">
        <v>44013</v>
      </c>
      <c r="C27" s="12">
        <v>11.92</v>
      </c>
      <c r="D27" s="12">
        <v>12.256853495673671</v>
      </c>
      <c r="E27" s="12">
        <v>12.427047314013327</v>
      </c>
      <c r="F27" s="18">
        <v>0.46330358863207088</v>
      </c>
    </row>
    <row r="28" spans="1:6">
      <c r="A28" s="292">
        <v>44044</v>
      </c>
      <c r="C28" s="12">
        <v>12.814285714285718</v>
      </c>
      <c r="D28" s="12">
        <v>12.529667331545118</v>
      </c>
      <c r="E28" s="12">
        <v>12.693273834924112</v>
      </c>
      <c r="F28" s="18">
        <v>0.45613324408261297</v>
      </c>
    </row>
    <row r="29" spans="1:6">
      <c r="A29" s="292">
        <v>44075</v>
      </c>
      <c r="C29" s="12">
        <v>12.42</v>
      </c>
      <c r="D29" s="12">
        <v>13.170186772286774</v>
      </c>
      <c r="E29" s="12">
        <v>13.418062523689581</v>
      </c>
      <c r="F29" s="18">
        <v>0.45185947266096371</v>
      </c>
    </row>
    <row r="30" spans="1:6">
      <c r="A30" s="292">
        <v>44105</v>
      </c>
      <c r="C30" s="12">
        <v>14.29</v>
      </c>
      <c r="D30" s="12">
        <v>13.956997690234857</v>
      </c>
      <c r="E30" s="12">
        <v>14.360293137103366</v>
      </c>
      <c r="F30" s="18">
        <v>0.43514918086626891</v>
      </c>
    </row>
    <row r="31" spans="1:6">
      <c r="A31" s="292">
        <v>44136</v>
      </c>
      <c r="C31" s="12">
        <v>14.93</v>
      </c>
      <c r="D31" s="12">
        <v>14.984991854388131</v>
      </c>
      <c r="E31" s="12">
        <v>15.348087596645088</v>
      </c>
      <c r="F31" s="18">
        <v>0.3932237750511155</v>
      </c>
    </row>
    <row r="32" spans="1:6">
      <c r="A32" s="292">
        <v>44166</v>
      </c>
      <c r="C32" s="12">
        <v>14.67</v>
      </c>
      <c r="D32" s="12">
        <v>15.696680121878863</v>
      </c>
      <c r="E32" s="12">
        <v>16.060137292041805</v>
      </c>
      <c r="F32" s="18">
        <v>0.37396505599995894</v>
      </c>
    </row>
    <row r="33" spans="1:6">
      <c r="A33" s="292">
        <v>44197</v>
      </c>
      <c r="C33" s="12">
        <v>15.94</v>
      </c>
      <c r="D33" s="12">
        <v>15.471312170506797</v>
      </c>
      <c r="E33" s="12">
        <v>15.73823031733297</v>
      </c>
      <c r="F33" s="18">
        <v>0.36058063460730044</v>
      </c>
    </row>
    <row r="34" spans="1:6">
      <c r="A34" s="292">
        <v>44228</v>
      </c>
      <c r="C34" s="12">
        <v>16.97</v>
      </c>
      <c r="D34" s="12">
        <v>16.649551635574785</v>
      </c>
      <c r="E34" s="12">
        <v>16.916440415924416</v>
      </c>
      <c r="F34" s="18">
        <v>0.37158167664667874</v>
      </c>
    </row>
    <row r="35" spans="1:6">
      <c r="A35" s="292">
        <v>44256</v>
      </c>
      <c r="C35" s="12">
        <v>15.81</v>
      </c>
      <c r="D35" s="12">
        <v>18.764847319505563</v>
      </c>
      <c r="E35" s="12">
        <v>18.999453715089423</v>
      </c>
      <c r="F35" s="18">
        <v>0.23357667616131017</v>
      </c>
    </row>
    <row r="36" spans="1:6">
      <c r="A36" s="292">
        <v>44287</v>
      </c>
      <c r="C36" s="12">
        <v>16.170000000000002</v>
      </c>
      <c r="D36" s="12">
        <v>18.037343757181706</v>
      </c>
      <c r="E36" s="12">
        <v>18.285085101373852</v>
      </c>
      <c r="F36" s="18">
        <v>0.39337425651697583</v>
      </c>
    </row>
    <row r="37" spans="1:6">
      <c r="A37" s="292">
        <v>44317</v>
      </c>
      <c r="C37" s="12">
        <v>17.2</v>
      </c>
      <c r="D37" s="12">
        <v>21.833014517132263</v>
      </c>
      <c r="E37" s="12">
        <v>22.09322058361812</v>
      </c>
      <c r="F37" s="18">
        <v>0.44457112510148733</v>
      </c>
    </row>
    <row r="38" spans="1:6">
      <c r="A38" s="292">
        <v>44348</v>
      </c>
      <c r="C38" s="12">
        <v>17.21</v>
      </c>
      <c r="D38" s="12">
        <v>22.936131331742889</v>
      </c>
      <c r="E38" s="12">
        <v>23.192252394920366</v>
      </c>
      <c r="F38" s="18">
        <v>0.44391130672815327</v>
      </c>
    </row>
    <row r="39" spans="1:6">
      <c r="A39" s="292">
        <v>44378</v>
      </c>
      <c r="C39" s="12">
        <v>17.73</v>
      </c>
      <c r="D39" s="12">
        <v>22.45771866304079</v>
      </c>
      <c r="E39" s="12">
        <v>22.698382259237995</v>
      </c>
      <c r="F39" s="18">
        <v>0.44751761451944067</v>
      </c>
    </row>
    <row r="40" spans="1:6">
      <c r="A40" s="292">
        <v>44409</v>
      </c>
      <c r="C40" s="12">
        <v>19.38</v>
      </c>
      <c r="D40" s="12">
        <v>23.545020182818295</v>
      </c>
      <c r="E40" s="12">
        <v>23.787174132508266</v>
      </c>
      <c r="F40" s="18">
        <v>0.4383520739073794</v>
      </c>
    </row>
    <row r="41" spans="1:6">
      <c r="A41" s="292">
        <v>44440</v>
      </c>
      <c r="C41" s="12">
        <v>19.28</v>
      </c>
      <c r="D41" s="12">
        <v>24.418815222348581</v>
      </c>
      <c r="E41" s="12">
        <v>24.788692228885214</v>
      </c>
      <c r="F41" s="18">
        <v>0.4280071319760444</v>
      </c>
    </row>
    <row r="42" spans="1:6">
      <c r="A42" s="292">
        <v>44470</v>
      </c>
      <c r="C42" s="12">
        <v>19.62</v>
      </c>
      <c r="D42" s="12">
        <v>25.419132620543884</v>
      </c>
      <c r="E42" s="12">
        <v>25.773038414004603</v>
      </c>
      <c r="F42" s="18">
        <v>0.37662156623967824</v>
      </c>
    </row>
    <row r="43" spans="1:6">
      <c r="A43" s="292">
        <v>44501</v>
      </c>
      <c r="C43" s="12">
        <v>19.75</v>
      </c>
      <c r="D43" s="12">
        <v>26.304789131199012</v>
      </c>
      <c r="E43" s="12">
        <v>26.685068023148514</v>
      </c>
      <c r="F43" s="18">
        <v>0.34183884693775113</v>
      </c>
    </row>
    <row r="44" spans="1:6">
      <c r="A44" s="292">
        <v>44531</v>
      </c>
      <c r="C44" s="12">
        <v>19.170000000000002</v>
      </c>
      <c r="D44" s="12">
        <v>23.390821058195304</v>
      </c>
      <c r="E44" s="12">
        <v>23.843848900899154</v>
      </c>
      <c r="F44" s="18">
        <v>0.35804918957936388</v>
      </c>
    </row>
    <row r="45" spans="1:6">
      <c r="A45" s="292">
        <v>44562</v>
      </c>
      <c r="C45" s="12">
        <v>18.461000000000002</v>
      </c>
      <c r="D45" s="12">
        <v>23.671542541483308</v>
      </c>
      <c r="E45" s="12">
        <v>24.194285617536057</v>
      </c>
      <c r="F45" s="18">
        <v>0.30217453025525731</v>
      </c>
    </row>
    <row r="46" spans="1:6">
      <c r="A46" s="292">
        <v>44593</v>
      </c>
      <c r="C46" s="12">
        <v>18.20315789473684</v>
      </c>
      <c r="D46" s="12">
        <v>21.749984219258344</v>
      </c>
      <c r="E46" s="12">
        <v>22.506649879946778</v>
      </c>
      <c r="F46" s="18">
        <v>0.32548007395074313</v>
      </c>
    </row>
    <row r="47" spans="1:6">
      <c r="A47" s="292">
        <v>44621</v>
      </c>
      <c r="C47" s="12">
        <v>19.107826086956518</v>
      </c>
      <c r="D47" s="12">
        <v>25.577285568875158</v>
      </c>
      <c r="E47" s="12">
        <v>26.463637270078198</v>
      </c>
      <c r="F47" s="18">
        <v>0.19556287155701554</v>
      </c>
    </row>
    <row r="48" spans="1:6">
      <c r="A48" s="292">
        <v>44652</v>
      </c>
      <c r="C48" s="12">
        <v>19.68</v>
      </c>
      <c r="D48" s="12">
        <v>30.266520486897399</v>
      </c>
      <c r="E48" s="12">
        <v>31.201051439389758</v>
      </c>
      <c r="F48" s="18">
        <v>0.31106961810768374</v>
      </c>
    </row>
    <row r="49" spans="1:6">
      <c r="A49" s="292">
        <v>44682</v>
      </c>
      <c r="C49" s="12">
        <v>19.265238095238097</v>
      </c>
      <c r="D49" s="12">
        <v>26.553880024820771</v>
      </c>
      <c r="E49" s="12">
        <v>27.542690745076776</v>
      </c>
      <c r="F49" s="18">
        <v>0.38807410151373245</v>
      </c>
    </row>
    <row r="50" spans="1:6">
      <c r="A50" s="292">
        <v>44713</v>
      </c>
      <c r="C50" s="12">
        <v>18.803333333333335</v>
      </c>
      <c r="D50" s="12">
        <v>24.098555501977756</v>
      </c>
      <c r="E50" s="12">
        <v>25.537916247700167</v>
      </c>
      <c r="F50" s="18">
        <v>0.42436308927142991</v>
      </c>
    </row>
    <row r="51" spans="1:6">
      <c r="A51" s="292">
        <v>44743</v>
      </c>
      <c r="C51" s="12">
        <v>18.3535</v>
      </c>
      <c r="D51" s="12">
        <v>21.560200681260817</v>
      </c>
      <c r="E51" s="12">
        <v>22.98113624947522</v>
      </c>
      <c r="F51" s="18">
        <v>0.44941707791758512</v>
      </c>
    </row>
    <row r="52" spans="1:6">
      <c r="A52" s="292">
        <v>44774</v>
      </c>
      <c r="C52" s="12">
        <v>18.062608695652173</v>
      </c>
      <c r="D52" s="12">
        <v>20.698267112855376</v>
      </c>
      <c r="E52" s="12">
        <v>21.487722433564297</v>
      </c>
      <c r="F52" s="18">
        <v>0.44829655239128591</v>
      </c>
    </row>
    <row r="53" spans="1:6">
      <c r="A53" s="292">
        <v>44805</v>
      </c>
      <c r="C53" s="12">
        <v>18.187619047619052</v>
      </c>
      <c r="D53" s="12">
        <v>17.910821398516688</v>
      </c>
      <c r="E53" s="12">
        <v>18.62554927162709</v>
      </c>
      <c r="F53" s="18">
        <v>0.44044483176976074</v>
      </c>
    </row>
    <row r="54" spans="1:6">
      <c r="A54" s="292">
        <v>44835</v>
      </c>
      <c r="C54" s="12">
        <v>18.300952380952385</v>
      </c>
      <c r="D54" s="12">
        <v>19.978671197948081</v>
      </c>
      <c r="E54" s="12">
        <v>20.758588107719177</v>
      </c>
      <c r="F54" s="18">
        <v>0.45651767961623974</v>
      </c>
    </row>
    <row r="55" spans="1:6">
      <c r="A55" s="292">
        <v>44866</v>
      </c>
      <c r="C55" s="12">
        <v>19.399999999999999</v>
      </c>
      <c r="D55" s="12">
        <v>21.212264194932018</v>
      </c>
      <c r="E55" s="12">
        <v>22.071980802548005</v>
      </c>
      <c r="F55" s="18">
        <v>0.44207097381909405</v>
      </c>
    </row>
    <row r="56" spans="1:6">
      <c r="A56" s="292">
        <v>44896</v>
      </c>
      <c r="C56" s="12">
        <v>20.021428571428572</v>
      </c>
      <c r="D56" s="12">
        <v>20.745712997354762</v>
      </c>
      <c r="E56" s="12">
        <v>21.488262264920575</v>
      </c>
      <c r="F56" s="18">
        <v>0.34612451898833324</v>
      </c>
    </row>
    <row r="57" spans="1:6">
      <c r="A57" s="292">
        <v>44927</v>
      </c>
      <c r="C57" s="12">
        <v>19.948999999999998</v>
      </c>
      <c r="D57" s="12">
        <v>20.152639441112484</v>
      </c>
      <c r="E57" s="12">
        <v>20.914333287052024</v>
      </c>
      <c r="F57" s="18">
        <v>0.32604699043337548</v>
      </c>
    </row>
    <row r="58" spans="1:6">
      <c r="A58" s="292">
        <v>44958</v>
      </c>
      <c r="C58" s="12">
        <v>21.403157894736839</v>
      </c>
      <c r="D58" s="12">
        <v>20.480806808899882</v>
      </c>
      <c r="E58" s="12">
        <v>21.33918124671359</v>
      </c>
      <c r="F58" s="18">
        <v>0.30031745956258998</v>
      </c>
    </row>
    <row r="59" spans="1:6">
      <c r="A59" s="292">
        <v>44986</v>
      </c>
      <c r="C59" s="12">
        <v>20.961739130434783</v>
      </c>
      <c r="D59" s="12">
        <v>20.52825269339926</v>
      </c>
      <c r="E59" s="12">
        <v>21.370784869230597</v>
      </c>
      <c r="F59" s="18">
        <v>0.25653171506249384</v>
      </c>
    </row>
    <row r="60" spans="1:6">
      <c r="A60" s="292">
        <v>45017</v>
      </c>
      <c r="C60" s="12">
        <v>24.63315789473684</v>
      </c>
      <c r="D60" s="12">
        <v>22.955900450284304</v>
      </c>
      <c r="E60" s="12">
        <v>23.809471864149891</v>
      </c>
      <c r="F60" s="18">
        <v>0.3878636311824325</v>
      </c>
    </row>
    <row r="61" spans="1:6">
      <c r="A61" s="292">
        <v>45047</v>
      </c>
      <c r="C61" s="12">
        <v>25.745909090909095</v>
      </c>
      <c r="D61" s="12">
        <v>20.615236814981461</v>
      </c>
      <c r="E61" s="12">
        <v>21.61295660972252</v>
      </c>
      <c r="F61" s="18">
        <v>0.44599719614105465</v>
      </c>
    </row>
    <row r="62" spans="1:6">
      <c r="A62" s="292">
        <v>45078</v>
      </c>
      <c r="C62" s="12">
        <v>24.682857142857138</v>
      </c>
      <c r="D62" s="12">
        <v>20.623144462398017</v>
      </c>
      <c r="E62" s="12">
        <v>21.891867907625063</v>
      </c>
      <c r="F62" s="18">
        <v>0.43900968758216602</v>
      </c>
    </row>
    <row r="63" spans="1:6">
      <c r="A63" s="292">
        <v>45108</v>
      </c>
      <c r="C63" s="12">
        <v>24.0425</v>
      </c>
      <c r="D63" s="12">
        <v>17.776391392435105</v>
      </c>
      <c r="E63" s="12">
        <v>19.04762433867289</v>
      </c>
      <c r="F63" s="18">
        <v>0.46343009943251345</v>
      </c>
    </row>
    <row r="64" spans="1:6">
      <c r="A64" s="292">
        <v>45139</v>
      </c>
      <c r="C64" s="12">
        <v>24.193043478260861</v>
      </c>
      <c r="D64" s="12">
        <v>17.388916669023487</v>
      </c>
      <c r="E64" s="12">
        <v>18.600526503590828</v>
      </c>
      <c r="F64" s="18">
        <v>0.47385399411986773</v>
      </c>
    </row>
    <row r="65" spans="1:6">
      <c r="A65" s="292">
        <v>45170</v>
      </c>
      <c r="C65" s="12">
        <v>26.601500000000005</v>
      </c>
      <c r="D65" s="12">
        <v>17.456131672064277</v>
      </c>
      <c r="E65" s="12">
        <v>18.581125584385887</v>
      </c>
      <c r="F65" s="18">
        <v>0.47520527489461628</v>
      </c>
    </row>
    <row r="66" spans="1:6">
      <c r="A66" s="292">
        <v>45200</v>
      </c>
      <c r="C66" s="12">
        <v>26.90363636363637</v>
      </c>
      <c r="D66" s="12">
        <v>17.108195185735479</v>
      </c>
      <c r="E66" s="12">
        <v>18.093478665874837</v>
      </c>
      <c r="F66" s="18">
        <v>0.45408076806404163</v>
      </c>
    </row>
    <row r="67" spans="1:6">
      <c r="A67" s="292">
        <v>45231</v>
      </c>
      <c r="C67" s="12">
        <v>27.313809523809521</v>
      </c>
      <c r="D67" s="12">
        <v>17.179364012484548</v>
      </c>
      <c r="E67" s="12">
        <v>18.294155096755038</v>
      </c>
      <c r="F67" s="18">
        <v>0.45513549115267476</v>
      </c>
    </row>
    <row r="68" spans="1:6">
      <c r="A68" s="292">
        <v>45261</v>
      </c>
      <c r="C68" s="12">
        <v>22.222000000000001</v>
      </c>
      <c r="D68" s="12">
        <v>15.419912462299138</v>
      </c>
      <c r="E68" s="12">
        <v>16.418966247543274</v>
      </c>
      <c r="F68" s="18">
        <v>0.36532239389084809</v>
      </c>
    </row>
    <row r="69" spans="1:6">
      <c r="A69" s="292">
        <v>45292</v>
      </c>
      <c r="C69" s="69">
        <v>22.61</v>
      </c>
      <c r="D69" s="12">
        <v>15.526665702422742</v>
      </c>
      <c r="E69" s="12">
        <v>16.551686598672632</v>
      </c>
      <c r="F69" s="18">
        <v>0.28086929412238809</v>
      </c>
    </row>
    <row r="70" spans="1:6">
      <c r="A70" s="292">
        <v>45323</v>
      </c>
      <c r="C70" s="69">
        <v>23.36</v>
      </c>
      <c r="D70" s="12">
        <v>17.15959489394314</v>
      </c>
      <c r="E70" s="12">
        <v>18.128858554573046</v>
      </c>
      <c r="F70" s="18">
        <v>0.28076436270749483</v>
      </c>
    </row>
    <row r="71" spans="1:6">
      <c r="A71" s="292">
        <v>45352</v>
      </c>
      <c r="C71" s="69">
        <v>21.73</v>
      </c>
      <c r="D71" s="12">
        <v>16.823519878739184</v>
      </c>
      <c r="E71" s="12">
        <v>17.714041891162001</v>
      </c>
      <c r="F71" s="18">
        <v>0.25524414254216776</v>
      </c>
    </row>
    <row r="72" spans="1:6">
      <c r="A72" s="292">
        <v>45383</v>
      </c>
      <c r="C72" s="69">
        <v>20.65</v>
      </c>
      <c r="D72" s="12">
        <v>18.183635234388131</v>
      </c>
      <c r="E72" s="12">
        <v>19.042794980636721</v>
      </c>
      <c r="F72" s="18">
        <v>0.39345102169172075</v>
      </c>
    </row>
    <row r="73" spans="1:6">
      <c r="A73" s="292">
        <v>45413</v>
      </c>
      <c r="C73" s="69">
        <v>18.82</v>
      </c>
      <c r="D73" s="12">
        <v>17.800114334684796</v>
      </c>
      <c r="E73" s="12">
        <v>17.828206039935548</v>
      </c>
      <c r="F73" s="18">
        <v>0.43819322107417297</v>
      </c>
    </row>
    <row r="74" spans="1:6">
      <c r="A74" s="292">
        <v>45444</v>
      </c>
      <c r="C74" s="69">
        <v>19.18</v>
      </c>
      <c r="D74" s="12">
        <v>17.416593434981458</v>
      </c>
      <c r="E74" s="12">
        <v>18.066872078903074</v>
      </c>
      <c r="F74" s="18">
        <v>0.45777759822196301</v>
      </c>
    </row>
    <row r="75" spans="1:6">
      <c r="A75" s="292">
        <v>45474</v>
      </c>
      <c r="C75" s="69">
        <v>19.3</v>
      </c>
      <c r="D75" s="12">
        <v>18.333880535302843</v>
      </c>
      <c r="E75" s="12">
        <v>18.939641298138998</v>
      </c>
      <c r="F75" s="18">
        <v>0.45759234534120458</v>
      </c>
    </row>
    <row r="76" spans="1:6">
      <c r="A76" s="292">
        <v>45505</v>
      </c>
      <c r="C76" s="69">
        <v>18.420000000000002</v>
      </c>
      <c r="D76" s="12">
        <v>18.452495246551301</v>
      </c>
      <c r="E76" s="12">
        <v>19.047387143038094</v>
      </c>
      <c r="F76" s="18">
        <v>0.44744604180771791</v>
      </c>
    </row>
    <row r="77" spans="1:6">
      <c r="A77" s="292">
        <v>45536</v>
      </c>
      <c r="C77" s="69">
        <v>20.69</v>
      </c>
      <c r="D77" s="12">
        <v>17.365193726773793</v>
      </c>
      <c r="E77" s="12">
        <v>18.003099970482335</v>
      </c>
      <c r="F77" s="18">
        <v>0.4425736403660831</v>
      </c>
    </row>
    <row r="78" spans="1:6">
      <c r="A78" s="292">
        <v>45566</v>
      </c>
      <c r="C78" s="69">
        <v>22.36</v>
      </c>
      <c r="D78" s="12">
        <v>17.847560219184182</v>
      </c>
      <c r="E78" s="12">
        <v>18.515678417717368</v>
      </c>
      <c r="F78" s="18">
        <v>0.42903964286741919</v>
      </c>
    </row>
    <row r="79" spans="1:6">
      <c r="A79" s="292">
        <v>45597</v>
      </c>
      <c r="C79" s="69">
        <v>21.65</v>
      </c>
      <c r="D79" s="12">
        <v>17.85942169030902</v>
      </c>
      <c r="E79" s="12">
        <v>18.496376065124544</v>
      </c>
      <c r="F79" s="18">
        <v>0.38464678666315877</v>
      </c>
    </row>
    <row r="80" spans="1:6">
      <c r="A80" s="292">
        <v>45627</v>
      </c>
      <c r="C80" s="69">
        <v>20.350000000000001</v>
      </c>
      <c r="D80" s="12">
        <v>17.080518419777501</v>
      </c>
      <c r="E80" s="12">
        <v>17.629275457473256</v>
      </c>
      <c r="F80" s="18">
        <v>0.30985960266999979</v>
      </c>
    </row>
    <row r="81" spans="3:6">
      <c r="F81" s="18"/>
    </row>
    <row r="82" spans="3:6">
      <c r="C82" s="224" t="s">
        <v>384</v>
      </c>
      <c r="F82" s="18"/>
    </row>
    <row r="83" spans="3:6">
      <c r="F83" s="18"/>
    </row>
    <row r="84" spans="3:6">
      <c r="F84" s="18"/>
    </row>
    <row r="85" spans="3:6">
      <c r="F85" s="18"/>
    </row>
  </sheetData>
  <hyperlinks>
    <hyperlink ref="A1" location="Índice!A1" display="Voltar" xr:uid="{6E1D00E0-A63C-4A96-B718-ED2D28DDB93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00B0F0"/>
  </sheetPr>
  <dimension ref="A1:R2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M8" sqref="M8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1.5546875" style="2" customWidth="1"/>
    <col min="6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Índice!AF6</f>
        <v>Chart 16 – Production mix (sugar x ethanol)</v>
      </c>
    </row>
    <row r="7" spans="1:18" ht="15" customHeight="1">
      <c r="A7" s="4" t="s">
        <v>359</v>
      </c>
      <c r="C7" s="4" t="s">
        <v>156</v>
      </c>
      <c r="D7" s="4" t="s">
        <v>157</v>
      </c>
      <c r="E7" s="4" t="s">
        <v>153</v>
      </c>
    </row>
    <row r="8" spans="1:18">
      <c r="B8" s="4"/>
      <c r="C8" s="31" t="s">
        <v>36</v>
      </c>
      <c r="D8" s="31"/>
      <c r="E8" s="31"/>
    </row>
    <row r="9" spans="1:18">
      <c r="A9" s="76" t="s">
        <v>11</v>
      </c>
      <c r="B9" s="6"/>
      <c r="C9" s="12">
        <v>43.128621828166878</v>
      </c>
      <c r="D9" s="12">
        <v>23.859570119429645</v>
      </c>
      <c r="E9" s="12">
        <v>33.011808052403474</v>
      </c>
    </row>
    <row r="10" spans="1:18">
      <c r="A10" s="76" t="s">
        <v>0</v>
      </c>
      <c r="B10" s="6"/>
      <c r="C10" s="12">
        <v>40.42772914127864</v>
      </c>
      <c r="D10" s="12">
        <v>22.519522402886714</v>
      </c>
      <c r="E10" s="12">
        <v>37.059237177579284</v>
      </c>
    </row>
    <row r="11" spans="1:18">
      <c r="A11" s="76" t="s">
        <v>1</v>
      </c>
      <c r="B11" s="6"/>
      <c r="C11" s="12">
        <v>45.906515486358884</v>
      </c>
      <c r="D11" s="12">
        <v>22.095780385025122</v>
      </c>
      <c r="E11" s="12">
        <v>31.99770412861599</v>
      </c>
    </row>
    <row r="12" spans="1:18">
      <c r="A12" s="76" t="s">
        <v>2</v>
      </c>
      <c r="B12" s="6"/>
      <c r="C12" s="12">
        <v>45.9</v>
      </c>
      <c r="D12" s="12">
        <v>22.420435950009253</v>
      </c>
      <c r="E12" s="12">
        <v>31.7</v>
      </c>
    </row>
    <row r="13" spans="1:18">
      <c r="A13" s="76" t="s">
        <v>3</v>
      </c>
      <c r="B13" s="6"/>
      <c r="C13" s="12">
        <v>35.5</v>
      </c>
      <c r="D13" s="12">
        <v>19.2</v>
      </c>
      <c r="E13" s="12">
        <v>45.3</v>
      </c>
    </row>
    <row r="14" spans="1:18">
      <c r="A14" s="76" t="s">
        <v>4</v>
      </c>
      <c r="B14" s="6"/>
      <c r="C14" s="12">
        <v>34.929790546603975</v>
      </c>
      <c r="D14" s="12">
        <v>19.946085950300805</v>
      </c>
      <c r="E14" s="12">
        <v>45.124123503095213</v>
      </c>
    </row>
    <row r="15" spans="1:18">
      <c r="A15" s="76" t="s">
        <v>5</v>
      </c>
      <c r="B15" s="6"/>
      <c r="C15" s="12">
        <v>45.916149742747145</v>
      </c>
      <c r="D15" s="12">
        <v>17.449519536567728</v>
      </c>
      <c r="E15" s="12">
        <v>36.634330720685121</v>
      </c>
    </row>
    <row r="16" spans="1:18">
      <c r="A16" s="6" t="s">
        <v>6</v>
      </c>
      <c r="C16" s="12">
        <v>45.493633652860431</v>
      </c>
      <c r="D16" s="12">
        <v>21.862173055646238</v>
      </c>
      <c r="E16" s="12">
        <v>32.644193291493309</v>
      </c>
    </row>
    <row r="17" spans="1:5">
      <c r="A17" s="6" t="s">
        <v>7</v>
      </c>
      <c r="C17" s="12">
        <v>46.132986734684209</v>
      </c>
      <c r="D17" s="12">
        <v>23.662107282020372</v>
      </c>
      <c r="E17" s="12">
        <v>30.204905983295422</v>
      </c>
    </row>
    <row r="18" spans="1:5">
      <c r="A18" s="6" t="s">
        <v>8</v>
      </c>
      <c r="C18" s="12">
        <v>47.416126285529749</v>
      </c>
      <c r="D18" s="12">
        <v>23.12455527418415</v>
      </c>
      <c r="E18" s="12">
        <v>29.459318440286097</v>
      </c>
    </row>
    <row r="19" spans="1:5">
      <c r="A19" s="6" t="s">
        <v>9</v>
      </c>
      <c r="C19" s="12">
        <v>48.22</v>
      </c>
      <c r="D19" s="12">
        <v>18.73</v>
      </c>
      <c r="E19" s="12">
        <v>33.049999999999997</v>
      </c>
    </row>
    <row r="21" spans="1:5">
      <c r="C21" s="224" t="s">
        <v>385</v>
      </c>
    </row>
    <row r="26" spans="1:5" ht="15.6">
      <c r="B26" s="203"/>
    </row>
    <row r="27" spans="1:5">
      <c r="B27" s="145"/>
    </row>
  </sheetData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F0"/>
  </sheetPr>
  <dimension ref="A1:T31"/>
  <sheetViews>
    <sheetView showGridLines="0" workbookViewId="0">
      <pane xSplit="1" ySplit="3" topLeftCell="B7" activePane="bottomRight" state="frozen"/>
      <selection pane="topRight" activeCell="B1" sqref="B1"/>
      <selection pane="bottomLeft" activeCell="A6" sqref="A6"/>
      <selection pane="bottomRight" activeCell="C10" sqref="C10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.44140625" style="2" customWidth="1"/>
    <col min="7" max="7" width="9.44140625" style="2"/>
    <col min="8" max="8" width="12.5546875" style="2" bestFit="1" customWidth="1"/>
    <col min="9" max="20" width="9.44140625" style="2"/>
    <col min="21" max="21" width="12.109375" style="2" customWidth="1"/>
    <col min="22" max="16384" width="9.44140625" style="2"/>
  </cols>
  <sheetData>
    <row r="1" spans="1:20">
      <c r="A1" s="1" t="s">
        <v>419</v>
      </c>
      <c r="B1" s="1"/>
    </row>
    <row r="2" spans="1:20" ht="6" customHeight="1"/>
    <row r="3" spans="1:20" s="51" customFormat="1" ht="23.4">
      <c r="E3" s="7" t="str">
        <f>Índice!AF3</f>
        <v>Analysis of Current Biofuels Outlook – Year 2024</v>
      </c>
      <c r="G3" s="10"/>
      <c r="H3" s="10"/>
      <c r="I3" s="10"/>
      <c r="S3" s="50"/>
      <c r="T3" s="50"/>
    </row>
    <row r="6" spans="1:20">
      <c r="C6" s="3" t="str">
        <f>Índice!AF10</f>
        <v>Chart 17 - Value of public financing for the ethanol and sugar sector</v>
      </c>
      <c r="D6" s="3"/>
      <c r="E6" s="3"/>
    </row>
    <row r="8" spans="1:20">
      <c r="A8" s="4" t="s">
        <v>124</v>
      </c>
      <c r="C8" s="125" t="s">
        <v>158</v>
      </c>
      <c r="D8" s="125" t="s">
        <v>156</v>
      </c>
      <c r="E8" s="125" t="s">
        <v>367</v>
      </c>
      <c r="F8" s="125" t="s">
        <v>159</v>
      </c>
      <c r="G8" s="125" t="s">
        <v>31</v>
      </c>
    </row>
    <row r="9" spans="1:20">
      <c r="B9" s="4"/>
      <c r="C9" s="95" t="s">
        <v>441</v>
      </c>
      <c r="D9" s="95"/>
      <c r="E9" s="95"/>
      <c r="F9" s="95"/>
      <c r="G9" s="95"/>
    </row>
    <row r="10" spans="1:20">
      <c r="A10" s="6">
        <v>2009</v>
      </c>
      <c r="B10" s="6"/>
      <c r="C10" s="9">
        <v>1.6457113895432913</v>
      </c>
      <c r="D10" s="9">
        <v>3.9441859368565315</v>
      </c>
      <c r="E10" s="9">
        <v>8.4750529189805661</v>
      </c>
      <c r="F10" s="9">
        <v>1.2565580268029204</v>
      </c>
      <c r="G10" s="9">
        <f t="shared" ref="G10:G25" si="0">C10+D10+E10+F10</f>
        <v>15.32150827218331</v>
      </c>
      <c r="J10" s="221"/>
    </row>
    <row r="11" spans="1:20">
      <c r="A11" s="6">
        <v>2010</v>
      </c>
      <c r="B11" s="6"/>
      <c r="C11" s="9">
        <v>2.1777930852784615</v>
      </c>
      <c r="D11" s="9">
        <v>5.527448593563471</v>
      </c>
      <c r="E11" s="9">
        <v>7.703926008641254</v>
      </c>
      <c r="F11" s="9">
        <v>1.5187991922970401</v>
      </c>
      <c r="G11" s="9">
        <f t="shared" si="0"/>
        <v>16.927966879780229</v>
      </c>
      <c r="J11" s="221"/>
    </row>
    <row r="12" spans="1:20">
      <c r="A12" s="6">
        <v>2011</v>
      </c>
      <c r="B12" s="6"/>
      <c r="C12" s="9">
        <v>1.9494786585658095</v>
      </c>
      <c r="D12" s="9">
        <v>2.5023134190357488</v>
      </c>
      <c r="E12" s="9">
        <v>6.3700814625465716</v>
      </c>
      <c r="F12" s="9">
        <v>1.8507327189253679</v>
      </c>
      <c r="G12" s="9">
        <f t="shared" si="0"/>
        <v>12.672606259073497</v>
      </c>
      <c r="J12" s="221"/>
    </row>
    <row r="13" spans="1:20">
      <c r="A13" s="6">
        <v>2012</v>
      </c>
      <c r="B13" s="6"/>
      <c r="C13" s="27">
        <v>2.3733745345372168</v>
      </c>
      <c r="D13" s="9">
        <v>2.2891962937876098</v>
      </c>
      <c r="E13" s="9">
        <v>2.381529374482557</v>
      </c>
      <c r="F13" s="9">
        <v>1.3404212923268402</v>
      </c>
      <c r="G13" s="9">
        <f t="shared" si="0"/>
        <v>8.3845214951342228</v>
      </c>
      <c r="J13" s="221"/>
    </row>
    <row r="14" spans="1:20">
      <c r="A14" s="6">
        <v>2013</v>
      </c>
      <c r="B14" s="6"/>
      <c r="C14" s="27">
        <v>3.9243420482380067</v>
      </c>
      <c r="D14" s="9">
        <v>4.9946694879246918</v>
      </c>
      <c r="E14" s="9">
        <v>3.8772505930249062</v>
      </c>
      <c r="F14" s="9">
        <v>0.38324478211290558</v>
      </c>
      <c r="G14" s="9">
        <f t="shared" si="0"/>
        <v>13.179506911300511</v>
      </c>
      <c r="J14" s="221"/>
    </row>
    <row r="15" spans="1:20">
      <c r="A15" s="6">
        <v>2014</v>
      </c>
      <c r="B15" s="6"/>
      <c r="C15" s="27">
        <v>3.3673686239965575</v>
      </c>
      <c r="D15" s="9">
        <v>4.0370469437859464</v>
      </c>
      <c r="E15" s="9">
        <v>4.5701733784265244</v>
      </c>
      <c r="F15" s="9">
        <v>0.20835929170343589</v>
      </c>
      <c r="G15" s="9">
        <f t="shared" si="0"/>
        <v>12.182948237912465</v>
      </c>
      <c r="J15" s="221"/>
    </row>
    <row r="16" spans="1:20">
      <c r="A16" s="6">
        <v>2015</v>
      </c>
      <c r="B16" s="6"/>
      <c r="C16" s="27">
        <v>1.4798396060060588</v>
      </c>
      <c r="D16" s="9">
        <v>0.93513868365697961</v>
      </c>
      <c r="E16" s="9">
        <v>1.7728054720510393</v>
      </c>
      <c r="F16" s="9">
        <v>0.35720046086384827</v>
      </c>
      <c r="G16" s="9">
        <f t="shared" si="0"/>
        <v>4.5449842225779262</v>
      </c>
      <c r="J16" s="221"/>
    </row>
    <row r="17" spans="1:10">
      <c r="A17" s="6">
        <v>2016</v>
      </c>
      <c r="B17" s="6"/>
      <c r="C17" s="27">
        <v>1.6317923769865443</v>
      </c>
      <c r="D17" s="9">
        <v>0.49453265477741171</v>
      </c>
      <c r="E17" s="9">
        <v>0.73219098315623043</v>
      </c>
      <c r="F17" s="9">
        <v>0.20933778033272615</v>
      </c>
      <c r="G17" s="9">
        <f t="shared" si="0"/>
        <v>3.0678537952529124</v>
      </c>
      <c r="J17" s="221"/>
    </row>
    <row r="18" spans="1:10">
      <c r="A18" s="6">
        <v>2017</v>
      </c>
      <c r="B18" s="6"/>
      <c r="C18" s="27">
        <v>1.6754366756598769</v>
      </c>
      <c r="D18" s="9">
        <v>0.33659797736767977</v>
      </c>
      <c r="E18" s="9">
        <v>0.45241144872746203</v>
      </c>
      <c r="F18" s="9">
        <v>3.1250213490396882E-2</v>
      </c>
      <c r="G18" s="9">
        <f t="shared" si="0"/>
        <v>2.4956963152454157</v>
      </c>
      <c r="J18" s="221"/>
    </row>
    <row r="19" spans="1:10">
      <c r="A19" s="6">
        <v>2018</v>
      </c>
      <c r="B19" s="6"/>
      <c r="C19" s="27">
        <v>1.3165188127185181</v>
      </c>
      <c r="D19" s="9">
        <v>0.91654921189001481</v>
      </c>
      <c r="E19" s="9">
        <v>0.30748602351404636</v>
      </c>
      <c r="F19" s="9">
        <v>0.13327319512707372</v>
      </c>
      <c r="G19" s="9">
        <f t="shared" si="0"/>
        <v>2.6738272432496526</v>
      </c>
      <c r="J19" s="221"/>
    </row>
    <row r="20" spans="1:10">
      <c r="A20" s="6">
        <v>2019</v>
      </c>
      <c r="C20" s="27">
        <v>0.98593982506399291</v>
      </c>
      <c r="D20" s="9">
        <v>0.89404675362470731</v>
      </c>
      <c r="E20" s="9">
        <v>0.44932025381920088</v>
      </c>
      <c r="F20" s="9">
        <v>0.19525559272940249</v>
      </c>
      <c r="G20" s="9">
        <f t="shared" si="0"/>
        <v>2.5245624252373036</v>
      </c>
      <c r="J20" s="221"/>
    </row>
    <row r="21" spans="1:10">
      <c r="A21" s="6">
        <v>2020</v>
      </c>
      <c r="C21" s="27">
        <v>0.67237578573468149</v>
      </c>
      <c r="D21" s="9">
        <v>0.526303104587031</v>
      </c>
      <c r="E21" s="9">
        <v>0.55070514395503056</v>
      </c>
      <c r="F21" s="9">
        <v>8.7172593183774946E-2</v>
      </c>
      <c r="G21" s="9">
        <f t="shared" si="0"/>
        <v>1.8365566274605181</v>
      </c>
      <c r="J21" s="221"/>
    </row>
    <row r="22" spans="1:10">
      <c r="A22" s="6">
        <v>2021</v>
      </c>
      <c r="C22" s="27">
        <v>0.48485409132517343</v>
      </c>
      <c r="D22" s="9">
        <v>0.53855933044921245</v>
      </c>
      <c r="E22" s="9">
        <v>0.81408245562604475</v>
      </c>
      <c r="F22" s="9">
        <v>7.1839932843600959E-3</v>
      </c>
      <c r="G22" s="9">
        <f t="shared" si="0"/>
        <v>1.8446798706847907</v>
      </c>
      <c r="J22" s="221"/>
    </row>
    <row r="23" spans="1:10">
      <c r="A23" s="6">
        <v>2022</v>
      </c>
      <c r="C23" s="27">
        <v>0.4187401519006243</v>
      </c>
      <c r="D23" s="9">
        <v>0.62118800366722737</v>
      </c>
      <c r="E23" s="9">
        <v>1.6713336686047249</v>
      </c>
      <c r="F23" s="9">
        <v>3.8031102053752791E-2</v>
      </c>
      <c r="G23" s="9">
        <f t="shared" si="0"/>
        <v>2.7492929262263295</v>
      </c>
      <c r="J23" s="221"/>
    </row>
    <row r="24" spans="1:10">
      <c r="A24" s="6">
        <v>2023</v>
      </c>
      <c r="C24" s="27">
        <v>0.95601033787110634</v>
      </c>
      <c r="D24" s="9">
        <v>1.267865421196021</v>
      </c>
      <c r="E24" s="9">
        <v>1.4245135191015841</v>
      </c>
      <c r="F24" s="9">
        <v>3.7841480498018179E-2</v>
      </c>
      <c r="G24" s="9">
        <f t="shared" si="0"/>
        <v>3.6862307586667296</v>
      </c>
      <c r="J24" s="221"/>
    </row>
    <row r="25" spans="1:10">
      <c r="A25" s="6">
        <v>2024</v>
      </c>
      <c r="C25" s="27">
        <v>0.5998314448562444</v>
      </c>
      <c r="D25" s="9">
        <v>0.83941713198436041</v>
      </c>
      <c r="E25" s="9">
        <v>0.85709385661327253</v>
      </c>
      <c r="F25" s="9">
        <v>3.3609685279462634E-2</v>
      </c>
      <c r="G25" s="9">
        <f t="shared" si="0"/>
        <v>2.3299521187333401</v>
      </c>
      <c r="J25" s="221"/>
    </row>
    <row r="27" spans="1:10">
      <c r="C27" s="223" t="s">
        <v>386</v>
      </c>
    </row>
    <row r="30" spans="1:10">
      <c r="G30" s="85"/>
    </row>
    <row r="31" spans="1:10">
      <c r="G31" s="85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0B0F0"/>
  </sheetPr>
  <dimension ref="A1:R35"/>
  <sheetViews>
    <sheetView showGridLines="0" zoomScaleNormal="100" workbookViewId="0">
      <pane xSplit="1" ySplit="2" topLeftCell="B7" activePane="bottomRight" state="frozen"/>
      <selection pane="topRight" activeCell="D10" sqref="D10"/>
      <selection pane="bottomLeft" activeCell="D10" sqref="D10"/>
      <selection pane="bottomRight" activeCell="K8" sqref="K8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Índice!AF14</f>
        <v>Chart 18 – Light vehicle registrations</v>
      </c>
      <c r="D5" s="13"/>
      <c r="E5" s="13"/>
    </row>
    <row r="6" spans="1:18">
      <c r="C6" s="21"/>
    </row>
    <row r="7" spans="1:18" ht="15" customHeight="1">
      <c r="A7" s="4" t="s">
        <v>124</v>
      </c>
      <c r="C7" s="4" t="s">
        <v>37</v>
      </c>
    </row>
    <row r="8" spans="1:18">
      <c r="C8" s="26" t="s">
        <v>442</v>
      </c>
    </row>
    <row r="9" spans="1:18">
      <c r="A9" s="6">
        <v>2000</v>
      </c>
      <c r="B9" s="6"/>
      <c r="C9" s="69">
        <v>1.4036439999999999</v>
      </c>
      <c r="D9" s="11"/>
    </row>
    <row r="10" spans="1:18">
      <c r="A10" s="6">
        <v>2001</v>
      </c>
      <c r="B10" s="6"/>
      <c r="C10" s="69">
        <v>1.510805</v>
      </c>
    </row>
    <row r="11" spans="1:18">
      <c r="A11" s="6">
        <v>2002</v>
      </c>
      <c r="B11" s="6"/>
      <c r="C11" s="69">
        <v>1.4042650000000001</v>
      </c>
    </row>
    <row r="12" spans="1:18">
      <c r="A12" s="6">
        <v>2003</v>
      </c>
      <c r="B12" s="6"/>
      <c r="C12" s="69">
        <v>1.29175</v>
      </c>
    </row>
    <row r="13" spans="1:18">
      <c r="A13" s="6">
        <v>2004</v>
      </c>
      <c r="B13" s="6"/>
      <c r="C13" s="69">
        <v>1.5235209999999999</v>
      </c>
    </row>
    <row r="14" spans="1:18">
      <c r="A14" s="6">
        <v>2005</v>
      </c>
      <c r="B14" s="6"/>
      <c r="C14" s="69">
        <v>1.6198399999999999</v>
      </c>
    </row>
    <row r="15" spans="1:18">
      <c r="A15" s="6">
        <v>2006</v>
      </c>
      <c r="B15" s="6"/>
      <c r="C15" s="69">
        <v>1.832284</v>
      </c>
    </row>
    <row r="16" spans="1:18">
      <c r="A16" s="6">
        <v>2007</v>
      </c>
      <c r="B16" s="6"/>
      <c r="C16" s="69">
        <v>2.3412299999999999</v>
      </c>
    </row>
    <row r="17" spans="1:3">
      <c r="A17" s="6">
        <v>2008</v>
      </c>
      <c r="B17" s="6"/>
      <c r="C17" s="69">
        <v>2.671189</v>
      </c>
    </row>
    <row r="18" spans="1:3">
      <c r="A18" s="6">
        <v>2009</v>
      </c>
      <c r="B18" s="6"/>
      <c r="C18" s="69">
        <v>3.008867</v>
      </c>
    </row>
    <row r="19" spans="1:3">
      <c r="A19" s="6">
        <v>2010</v>
      </c>
      <c r="B19" s="6"/>
      <c r="C19" s="69">
        <v>3.3290289999999998</v>
      </c>
    </row>
    <row r="20" spans="1:3">
      <c r="A20" s="6">
        <v>2011</v>
      </c>
      <c r="C20" s="69">
        <v>3.4258310000000001</v>
      </c>
    </row>
    <row r="21" spans="1:3">
      <c r="A21" s="6">
        <v>2012</v>
      </c>
      <c r="C21" s="69">
        <v>3.6341830000000002</v>
      </c>
    </row>
    <row r="22" spans="1:3">
      <c r="A22" s="6">
        <v>2013</v>
      </c>
      <c r="C22" s="69">
        <v>3.579895</v>
      </c>
    </row>
    <row r="23" spans="1:3">
      <c r="A23" s="6">
        <v>2014</v>
      </c>
      <c r="C23" s="69">
        <v>3.3334790000000001</v>
      </c>
    </row>
    <row r="24" spans="1:3">
      <c r="A24" s="6">
        <v>2015</v>
      </c>
      <c r="C24" s="69">
        <v>2.4805329999999999</v>
      </c>
    </row>
    <row r="25" spans="1:3">
      <c r="A25" s="6">
        <v>2016</v>
      </c>
      <c r="C25" s="69">
        <v>1.9886010000000001</v>
      </c>
    </row>
    <row r="26" spans="1:3">
      <c r="A26" s="6">
        <v>2017</v>
      </c>
      <c r="C26" s="69">
        <v>2.175986</v>
      </c>
    </row>
    <row r="27" spans="1:3">
      <c r="A27" s="6">
        <v>2018</v>
      </c>
      <c r="C27" s="69">
        <v>2.4753560000000001</v>
      </c>
    </row>
    <row r="28" spans="1:3">
      <c r="A28" s="6">
        <v>2019</v>
      </c>
      <c r="C28" s="69">
        <v>2.6655829999999998</v>
      </c>
    </row>
    <row r="29" spans="1:3">
      <c r="A29" s="6">
        <v>2020</v>
      </c>
      <c r="C29" s="69">
        <v>1.954828</v>
      </c>
    </row>
    <row r="30" spans="1:3">
      <c r="A30" s="6">
        <v>2021</v>
      </c>
      <c r="C30" s="69">
        <v>1.977096</v>
      </c>
    </row>
    <row r="31" spans="1:3">
      <c r="A31" s="6">
        <v>2022</v>
      </c>
      <c r="C31" s="69">
        <v>1.9604619999999999</v>
      </c>
    </row>
    <row r="32" spans="1:3">
      <c r="A32" s="6">
        <v>2023</v>
      </c>
      <c r="C32" s="69">
        <v>2.1802299999999999</v>
      </c>
    </row>
    <row r="33" spans="1:3">
      <c r="A33" s="6">
        <v>2024</v>
      </c>
      <c r="C33" s="6">
        <v>2.4900000000000002</v>
      </c>
    </row>
    <row r="35" spans="1:3">
      <c r="C35" s="223" t="s">
        <v>387</v>
      </c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F0"/>
  </sheetPr>
  <dimension ref="A1:I2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F10" sqref="F10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5" style="2" customWidth="1"/>
    <col min="5" max="16384" width="9.44140625" style="2"/>
  </cols>
  <sheetData>
    <row r="1" spans="1:9">
      <c r="A1" s="1" t="s">
        <v>419</v>
      </c>
      <c r="B1" s="1"/>
    </row>
    <row r="2" spans="1:9" ht="6" customHeight="1"/>
    <row r="3" spans="1:9" s="51" customFormat="1" ht="23.4">
      <c r="E3" s="7" t="str">
        <f>Índice!AF3</f>
        <v>Analysis of Current Biofuels Outlook – Year 2024</v>
      </c>
      <c r="G3" s="10"/>
      <c r="H3" s="10"/>
      <c r="I3" s="10"/>
    </row>
    <row r="6" spans="1:9">
      <c r="C6" s="3" t="str">
        <f>Índice!Q6</f>
        <v>Chart 1 - Harvested and sugarcane planting area in the sugar-energy sector (Brazil)</v>
      </c>
      <c r="D6" s="3"/>
      <c r="E6" s="3"/>
      <c r="F6" s="3"/>
      <c r="G6" s="3"/>
    </row>
    <row r="8" spans="1:9">
      <c r="A8" s="4" t="s">
        <v>359</v>
      </c>
      <c r="B8" s="4"/>
      <c r="C8" s="4" t="s">
        <v>104</v>
      </c>
      <c r="D8" s="4" t="s">
        <v>105</v>
      </c>
      <c r="E8" s="4"/>
    </row>
    <row r="9" spans="1:9">
      <c r="C9" s="297" t="s">
        <v>439</v>
      </c>
      <c r="D9" s="297"/>
      <c r="E9" s="6"/>
    </row>
    <row r="10" spans="1:9">
      <c r="A10" s="76" t="s">
        <v>0</v>
      </c>
      <c r="B10" s="6"/>
      <c r="C10" s="12">
        <v>1.0327814599999998</v>
      </c>
      <c r="D10" s="12">
        <v>8.6542000000000012</v>
      </c>
      <c r="E10" s="6"/>
    </row>
    <row r="11" spans="1:9">
      <c r="A11" s="76" t="s">
        <v>1</v>
      </c>
      <c r="B11" s="6"/>
      <c r="C11" s="12">
        <v>1.0182238699999999</v>
      </c>
      <c r="D11" s="12">
        <v>9.0492000000000008</v>
      </c>
      <c r="E11" s="6"/>
    </row>
    <row r="12" spans="1:9">
      <c r="A12" s="76" t="s">
        <v>2</v>
      </c>
      <c r="B12" s="6"/>
      <c r="C12" s="12">
        <v>1.203308</v>
      </c>
      <c r="D12" s="12">
        <v>8.7294999999999998</v>
      </c>
      <c r="E12" s="6"/>
    </row>
    <row r="13" spans="1:9">
      <c r="A13" s="76" t="s">
        <v>3</v>
      </c>
      <c r="B13" s="6"/>
      <c r="C13" s="12">
        <v>1.2705</v>
      </c>
      <c r="D13" s="12">
        <v>8.5891999999999999</v>
      </c>
      <c r="E13" s="6"/>
    </row>
    <row r="14" spans="1:9">
      <c r="A14" s="76" t="s">
        <v>4</v>
      </c>
      <c r="B14" s="6"/>
      <c r="C14" s="12">
        <v>1.3318000000000001</v>
      </c>
      <c r="D14" s="12">
        <v>8.4420199999999994</v>
      </c>
      <c r="E14" s="6"/>
    </row>
    <row r="15" spans="1:9">
      <c r="A15" s="76" t="s">
        <v>5</v>
      </c>
      <c r="B15" s="6"/>
      <c r="C15" s="12">
        <v>1.1774</v>
      </c>
      <c r="D15" s="12">
        <v>8.6160999999999994</v>
      </c>
      <c r="E15" s="6"/>
    </row>
    <row r="16" spans="1:9">
      <c r="A16" s="6" t="s">
        <v>6</v>
      </c>
      <c r="B16" s="6"/>
      <c r="C16" s="12">
        <v>1.20425038</v>
      </c>
      <c r="D16" s="12">
        <v>8.3450279999999992</v>
      </c>
      <c r="E16" s="6"/>
    </row>
    <row r="17" spans="1:4">
      <c r="A17" s="6" t="s">
        <v>7</v>
      </c>
      <c r="C17" s="12">
        <v>1.3046526700000001</v>
      </c>
      <c r="D17" s="12">
        <v>8.2927259945733294</v>
      </c>
    </row>
    <row r="18" spans="1:4">
      <c r="A18" s="6" t="s">
        <v>8</v>
      </c>
      <c r="B18" s="6"/>
      <c r="C18" s="12">
        <v>1.3016152599999999</v>
      </c>
      <c r="D18" s="12">
        <v>8.3339285132178205</v>
      </c>
    </row>
    <row r="19" spans="1:4">
      <c r="A19" s="6" t="s">
        <v>9</v>
      </c>
      <c r="C19" s="12">
        <v>1.2363999999999999</v>
      </c>
      <c r="D19" s="12">
        <v>8.7663255487429392</v>
      </c>
    </row>
    <row r="21" spans="1:4">
      <c r="C21" s="223" t="s">
        <v>374</v>
      </c>
      <c r="D21" s="85"/>
    </row>
  </sheetData>
  <mergeCells count="1">
    <mergeCell ref="C9:D9"/>
  </mergeCells>
  <hyperlinks>
    <hyperlink ref="A1" location="Índice!A1" display="Voltar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7CF6-E874-434C-BB12-B83B224C8C19}">
  <sheetPr>
    <tabColor rgb="FF00B0F0"/>
  </sheetPr>
  <dimension ref="A1:R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D9" sqref="D9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Índice!AF18</f>
        <v>Chart 19 – Motorcycle registrations</v>
      </c>
      <c r="D5" s="13"/>
      <c r="E5" s="13"/>
    </row>
    <row r="6" spans="1:18">
      <c r="C6" s="21"/>
    </row>
    <row r="7" spans="1:18" ht="15" customHeight="1">
      <c r="A7" s="4" t="s">
        <v>124</v>
      </c>
      <c r="C7" s="4" t="s">
        <v>37</v>
      </c>
    </row>
    <row r="8" spans="1:18">
      <c r="C8" s="26" t="s">
        <v>442</v>
      </c>
    </row>
    <row r="9" spans="1:18">
      <c r="A9" s="6">
        <v>2004</v>
      </c>
      <c r="B9" s="6"/>
      <c r="C9" s="69">
        <v>0.89613799999999999</v>
      </c>
      <c r="D9" s="11"/>
    </row>
    <row r="10" spans="1:18">
      <c r="A10" s="6">
        <v>2005</v>
      </c>
      <c r="B10" s="6"/>
      <c r="C10" s="69">
        <v>1.0269440000000001</v>
      </c>
    </row>
    <row r="11" spans="1:18">
      <c r="A11" s="6">
        <v>2006</v>
      </c>
      <c r="B11" s="6"/>
      <c r="C11" s="69">
        <v>1.287846</v>
      </c>
    </row>
    <row r="12" spans="1:18">
      <c r="A12" s="6">
        <v>2007</v>
      </c>
      <c r="B12" s="6"/>
      <c r="C12" s="69">
        <v>1.7087140000000001</v>
      </c>
    </row>
    <row r="13" spans="1:18">
      <c r="A13" s="6">
        <v>2008</v>
      </c>
      <c r="B13" s="6"/>
      <c r="C13" s="69">
        <v>1.9253670000000001</v>
      </c>
    </row>
    <row r="14" spans="1:18">
      <c r="A14" s="6">
        <v>2009</v>
      </c>
      <c r="B14" s="6"/>
      <c r="C14" s="69">
        <v>1.609148</v>
      </c>
    </row>
    <row r="15" spans="1:18">
      <c r="A15" s="6">
        <v>2010</v>
      </c>
      <c r="B15" s="6"/>
      <c r="C15" s="69">
        <v>1.8037669999999999</v>
      </c>
    </row>
    <row r="16" spans="1:18">
      <c r="A16" s="6">
        <v>2011</v>
      </c>
      <c r="C16" s="69">
        <v>1.940531</v>
      </c>
    </row>
    <row r="17" spans="1:3">
      <c r="A17" s="6">
        <v>2012</v>
      </c>
      <c r="C17" s="69">
        <v>1.6375059999999999</v>
      </c>
    </row>
    <row r="18" spans="1:3">
      <c r="A18" s="6">
        <v>2013</v>
      </c>
      <c r="C18" s="69">
        <v>1.515687</v>
      </c>
    </row>
    <row r="19" spans="1:3">
      <c r="A19" s="6">
        <v>2014</v>
      </c>
      <c r="C19" s="69">
        <v>1.429908</v>
      </c>
    </row>
    <row r="20" spans="1:3">
      <c r="A20" s="6">
        <v>2015</v>
      </c>
      <c r="C20" s="69">
        <v>1.27325</v>
      </c>
    </row>
    <row r="21" spans="1:3">
      <c r="A21" s="6">
        <v>2016</v>
      </c>
      <c r="C21" s="69">
        <v>0.99797999999999998</v>
      </c>
    </row>
    <row r="22" spans="1:3">
      <c r="A22" s="6">
        <v>2017</v>
      </c>
      <c r="C22" s="69">
        <v>0.85121100000000005</v>
      </c>
    </row>
    <row r="23" spans="1:3">
      <c r="A23" s="6">
        <v>2018</v>
      </c>
      <c r="C23" s="69">
        <v>0.94036200000000003</v>
      </c>
    </row>
    <row r="24" spans="1:3">
      <c r="A24" s="6">
        <v>2019</v>
      </c>
      <c r="C24" s="69">
        <v>1.077553</v>
      </c>
    </row>
    <row r="25" spans="1:3">
      <c r="A25" s="6">
        <v>2020</v>
      </c>
      <c r="C25" s="69">
        <v>0.91550200000000004</v>
      </c>
    </row>
    <row r="26" spans="1:3">
      <c r="A26" s="6">
        <v>2021</v>
      </c>
      <c r="C26" s="69">
        <v>1.1573690000000001</v>
      </c>
    </row>
    <row r="27" spans="1:3">
      <c r="A27" s="6">
        <v>2022</v>
      </c>
      <c r="C27" s="69">
        <v>1.3621829999999999</v>
      </c>
    </row>
    <row r="28" spans="1:3">
      <c r="A28" s="6">
        <v>2023</v>
      </c>
      <c r="C28" s="69">
        <v>1.581526</v>
      </c>
    </row>
    <row r="29" spans="1:3">
      <c r="A29" s="6">
        <v>2024</v>
      </c>
      <c r="C29" s="69">
        <v>1.88</v>
      </c>
    </row>
    <row r="31" spans="1:3">
      <c r="C31" s="223" t="s">
        <v>388</v>
      </c>
    </row>
  </sheetData>
  <hyperlinks>
    <hyperlink ref="A1" location="Índice!A1" display="Voltar" xr:uid="{0917CED8-F809-45CA-8EF4-627000037ED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070-7B60-4457-BB0A-525E5EACA054}">
  <sheetPr>
    <tabColor rgb="FF00B0F0"/>
  </sheetPr>
  <dimension ref="A1:R3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9" sqref="C9"/>
    </sheetView>
  </sheetViews>
  <sheetFormatPr defaultRowHeight="14.4"/>
  <cols>
    <col min="1" max="1" width="13" customWidth="1"/>
    <col min="2" max="2" width="8.5546875" customWidth="1"/>
    <col min="3" max="4" width="19" customWidth="1"/>
    <col min="5" max="5" width="15.44140625" customWidth="1"/>
  </cols>
  <sheetData>
    <row r="1" spans="1:18" ht="15" customHeight="1">
      <c r="A1" s="1" t="s">
        <v>419</v>
      </c>
      <c r="B1" s="1"/>
      <c r="C1" s="2"/>
      <c r="D1" s="2"/>
      <c r="E1" s="2"/>
      <c r="F1" s="2"/>
      <c r="G1" s="2"/>
    </row>
    <row r="2" spans="1:18" ht="23.25" customHeight="1">
      <c r="A2" s="50"/>
      <c r="B2" s="50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>
      <c r="A3" s="2"/>
      <c r="B3" s="2"/>
      <c r="C3" s="2"/>
      <c r="D3" s="2"/>
      <c r="E3" s="2"/>
      <c r="F3" s="2"/>
      <c r="G3" s="2"/>
    </row>
    <row r="4" spans="1:18">
      <c r="A4" s="2"/>
      <c r="B4" s="2"/>
      <c r="C4" s="2"/>
      <c r="D4" s="2"/>
      <c r="E4" s="2"/>
      <c r="F4" s="2"/>
      <c r="G4" s="2"/>
    </row>
    <row r="5" spans="1:18">
      <c r="C5" s="35" t="str">
        <f>Índice!AF22</f>
        <v xml:space="preserve">Chart 20 - Otto cycle demand – Range of variation of the last 5 years vs. 2024 </v>
      </c>
    </row>
    <row r="6" spans="1:18">
      <c r="C6" s="35"/>
    </row>
    <row r="7" spans="1:18">
      <c r="A7" s="93" t="s">
        <v>369</v>
      </c>
      <c r="C7" s="45" t="s">
        <v>277</v>
      </c>
      <c r="D7" s="45"/>
      <c r="E7" s="15">
        <v>2024</v>
      </c>
    </row>
    <row r="8" spans="1:18">
      <c r="C8" s="95" t="s">
        <v>38</v>
      </c>
      <c r="D8" s="97" t="s">
        <v>39</v>
      </c>
      <c r="E8" s="96"/>
    </row>
    <row r="9" spans="1:18">
      <c r="C9" s="31" t="s">
        <v>443</v>
      </c>
      <c r="D9" s="31"/>
      <c r="E9" s="31"/>
    </row>
    <row r="10" spans="1:18">
      <c r="A10" s="80" t="s">
        <v>40</v>
      </c>
      <c r="C10" s="209">
        <v>5.115878271727115</v>
      </c>
      <c r="D10" s="215">
        <v>4.1079549979229366</v>
      </c>
      <c r="E10" s="215">
        <v>5.115878271727115</v>
      </c>
      <c r="F10" s="169"/>
    </row>
    <row r="11" spans="1:18">
      <c r="A11" s="80" t="s">
        <v>278</v>
      </c>
      <c r="C11" s="209">
        <v>4.6993065289966189</v>
      </c>
      <c r="D11" s="215">
        <v>3.9251045851408937</v>
      </c>
      <c r="E11" s="215">
        <v>4.5617862870755541</v>
      </c>
      <c r="F11" s="169"/>
    </row>
    <row r="12" spans="1:18">
      <c r="A12" s="80" t="s">
        <v>41</v>
      </c>
      <c r="C12" s="209">
        <v>5.0035668216504749</v>
      </c>
      <c r="D12" s="215">
        <v>3.7204369554791654</v>
      </c>
      <c r="E12" s="215">
        <v>5.0035668216504749</v>
      </c>
      <c r="F12" s="169"/>
    </row>
    <row r="13" spans="1:18">
      <c r="A13" s="80" t="s">
        <v>279</v>
      </c>
      <c r="C13" s="209">
        <v>5.1033157974716721</v>
      </c>
      <c r="D13" s="215">
        <v>3.1256384494844367</v>
      </c>
      <c r="E13" s="215">
        <v>5.1033157974716721</v>
      </c>
      <c r="F13" s="169"/>
    </row>
    <row r="14" spans="1:18">
      <c r="A14" s="80" t="s">
        <v>280</v>
      </c>
      <c r="C14" s="209">
        <v>5.1627195768433056</v>
      </c>
      <c r="D14" s="215">
        <v>3.5277323542016878</v>
      </c>
      <c r="E14" s="215">
        <v>5.094643741579298</v>
      </c>
      <c r="F14" s="169"/>
    </row>
    <row r="15" spans="1:18">
      <c r="A15" s="80" t="s">
        <v>42</v>
      </c>
      <c r="C15" s="209">
        <v>5.0066159792421079</v>
      </c>
      <c r="D15" s="215">
        <v>3.7566716145101546</v>
      </c>
      <c r="E15" s="215">
        <v>4.8377451248589871</v>
      </c>
      <c r="F15" s="169"/>
    </row>
    <row r="16" spans="1:18">
      <c r="A16" s="80" t="s">
        <v>43</v>
      </c>
      <c r="C16" s="209">
        <v>5.1448581064307568</v>
      </c>
      <c r="D16" s="215">
        <v>4.0995627108445438</v>
      </c>
      <c r="E16" s="215">
        <v>5.1448581064307568</v>
      </c>
      <c r="F16" s="169"/>
    </row>
    <row r="17" spans="1:6">
      <c r="A17" s="80" t="s">
        <v>285</v>
      </c>
      <c r="C17" s="209">
        <v>5.1801803827734982</v>
      </c>
      <c r="D17" s="215">
        <v>4.0708803155546658</v>
      </c>
      <c r="E17" s="215">
        <v>5.1801803827734982</v>
      </c>
      <c r="F17" s="169"/>
    </row>
    <row r="18" spans="1:6">
      <c r="A18" s="80" t="s">
        <v>281</v>
      </c>
      <c r="C18" s="209">
        <v>5.0176406449993038</v>
      </c>
      <c r="D18" s="215">
        <v>4.3665397776041051</v>
      </c>
      <c r="E18" s="215">
        <v>5.0176406449993038</v>
      </c>
      <c r="F18" s="169"/>
    </row>
    <row r="19" spans="1:6">
      <c r="A19" s="80" t="s">
        <v>282</v>
      </c>
      <c r="C19" s="209">
        <v>5.4097294415614128</v>
      </c>
      <c r="D19" s="215">
        <v>4.5308279860039331</v>
      </c>
      <c r="E19" s="215">
        <v>5.4097294415614128</v>
      </c>
      <c r="F19" s="169"/>
    </row>
    <row r="20" spans="1:6">
      <c r="A20" s="80" t="s">
        <v>44</v>
      </c>
      <c r="C20" s="209">
        <v>5.1321101064528341</v>
      </c>
      <c r="D20" s="215">
        <v>4.3321070473116006</v>
      </c>
      <c r="E20" s="215">
        <v>5.1321101064528341</v>
      </c>
      <c r="F20" s="169"/>
    </row>
    <row r="21" spans="1:6">
      <c r="A21" s="80" t="s">
        <v>283</v>
      </c>
      <c r="C21" s="209">
        <v>5.5674786927583462</v>
      </c>
      <c r="D21" s="215">
        <v>4.9450025170347383</v>
      </c>
      <c r="E21" s="215">
        <v>5.5255830084290949</v>
      </c>
      <c r="F21" s="169"/>
    </row>
    <row r="23" spans="1:6">
      <c r="C23" s="224" t="s">
        <v>389</v>
      </c>
    </row>
    <row r="34" spans="4:4">
      <c r="D34" s="212"/>
    </row>
  </sheetData>
  <hyperlinks>
    <hyperlink ref="A1" location="Índice!A1" display="Voltar" xr:uid="{988950BF-1257-4F3D-A894-FF63693060B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tabColor rgb="FF00B0F0"/>
  </sheetPr>
  <dimension ref="A1:U25"/>
  <sheetViews>
    <sheetView showGridLines="0" zoomScaleNormal="100" workbookViewId="0">
      <pane xSplit="1" ySplit="2" topLeftCell="C3" activePane="bottomRight" state="frozen"/>
      <selection pane="topRight" activeCell="D10" sqref="D10"/>
      <selection pane="bottomLeft" activeCell="D10" sqref="D10"/>
      <selection pane="bottomRight" activeCell="C9" sqref="C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2" style="2" bestFit="1" customWidth="1"/>
    <col min="7" max="9" width="17" style="2" customWidth="1"/>
    <col min="10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Índice!AF26</f>
        <v>Chart 21 - Otto cycle demand and share of different fuels</v>
      </c>
      <c r="D5" s="13"/>
      <c r="E5" s="13"/>
    </row>
    <row r="7" spans="1:18" ht="15" customHeight="1">
      <c r="A7" s="4" t="s">
        <v>124</v>
      </c>
      <c r="C7" s="4" t="s">
        <v>160</v>
      </c>
      <c r="D7" s="4" t="s">
        <v>157</v>
      </c>
      <c r="E7" s="4" t="s">
        <v>153</v>
      </c>
      <c r="F7" s="33" t="s">
        <v>31</v>
      </c>
      <c r="G7" s="15" t="s">
        <v>45</v>
      </c>
      <c r="H7" s="4" t="s">
        <v>33</v>
      </c>
      <c r="I7" s="4" t="s">
        <v>34</v>
      </c>
    </row>
    <row r="8" spans="1:18" ht="15" customHeight="1">
      <c r="B8" s="4"/>
      <c r="C8" s="31" t="s">
        <v>444</v>
      </c>
      <c r="D8" s="31"/>
      <c r="E8" s="31"/>
      <c r="F8" s="34"/>
      <c r="G8" s="32" t="s">
        <v>10</v>
      </c>
      <c r="H8" s="29"/>
      <c r="I8" s="29"/>
    </row>
    <row r="9" spans="1:18">
      <c r="A9" s="6">
        <v>2013</v>
      </c>
      <c r="B9" s="6"/>
      <c r="C9" s="9">
        <v>31.679224851199994</v>
      </c>
      <c r="D9" s="9">
        <v>9.6860359708000043</v>
      </c>
      <c r="E9" s="9">
        <v>9.2189999999999994</v>
      </c>
      <c r="F9" s="117">
        <f t="shared" ref="F9:F19" si="0">SUM(C9:E9)</f>
        <v>50.584260821999997</v>
      </c>
      <c r="G9" s="55">
        <f t="shared" ref="G9:I19" si="1">C9/$F9</f>
        <v>0.6262664381451658</v>
      </c>
      <c r="H9" s="18">
        <f t="shared" si="1"/>
        <v>0.1914831968165753</v>
      </c>
      <c r="I9" s="18">
        <f t="shared" si="1"/>
        <v>0.18225036503825892</v>
      </c>
    </row>
    <row r="10" spans="1:18">
      <c r="A10" s="6">
        <v>2014</v>
      </c>
      <c r="B10" s="6"/>
      <c r="C10" s="9">
        <v>33.353040750254408</v>
      </c>
      <c r="D10" s="9">
        <v>11.015724000000001</v>
      </c>
      <c r="E10" s="9">
        <v>9.7806576000000014</v>
      </c>
      <c r="F10" s="117">
        <f t="shared" si="0"/>
        <v>54.149422350254412</v>
      </c>
      <c r="G10" s="55">
        <f t="shared" si="1"/>
        <v>0.61594453463449927</v>
      </c>
      <c r="H10" s="18">
        <f t="shared" si="1"/>
        <v>0.20343197622214793</v>
      </c>
      <c r="I10" s="18">
        <f t="shared" si="1"/>
        <v>0.18062348914335277</v>
      </c>
    </row>
    <row r="11" spans="1:18">
      <c r="A11" s="6">
        <v>2015</v>
      </c>
      <c r="B11" s="6"/>
      <c r="C11" s="9">
        <v>30.203735865930003</v>
      </c>
      <c r="D11" s="9">
        <v>10.940056</v>
      </c>
      <c r="E11" s="9">
        <v>13.152108199999999</v>
      </c>
      <c r="F11" s="117">
        <f t="shared" si="0"/>
        <v>54.295900065930006</v>
      </c>
      <c r="G11" s="55">
        <f t="shared" si="1"/>
        <v>0.5562802316428026</v>
      </c>
      <c r="H11" s="18">
        <f t="shared" si="1"/>
        <v>0.20148954132293218</v>
      </c>
      <c r="I11" s="18">
        <f t="shared" si="1"/>
        <v>0.24223022703426517</v>
      </c>
    </row>
    <row r="12" spans="1:18">
      <c r="A12" s="6">
        <v>2016</v>
      </c>
      <c r="B12" s="6"/>
      <c r="C12" s="9">
        <v>31.40392977094</v>
      </c>
      <c r="D12" s="9">
        <v>11.10027</v>
      </c>
      <c r="E12" s="9">
        <v>10.915789499999999</v>
      </c>
      <c r="F12" s="117">
        <f t="shared" si="0"/>
        <v>53.419989270939993</v>
      </c>
      <c r="G12" s="55">
        <f t="shared" si="1"/>
        <v>0.58786851512947536</v>
      </c>
      <c r="H12" s="18">
        <f t="shared" si="1"/>
        <v>0.20779244158400551</v>
      </c>
      <c r="I12" s="18">
        <f t="shared" si="1"/>
        <v>0.2043390432865192</v>
      </c>
    </row>
    <row r="13" spans="1:18">
      <c r="A13" s="6">
        <v>2017</v>
      </c>
      <c r="B13" s="6"/>
      <c r="C13" s="9">
        <v>32.229158369489994</v>
      </c>
      <c r="D13" s="9">
        <v>12.07156589235</v>
      </c>
      <c r="E13" s="9">
        <v>10.159985593883997</v>
      </c>
      <c r="F13" s="117">
        <f t="shared" si="0"/>
        <v>54.460709855723991</v>
      </c>
      <c r="G13" s="55">
        <f t="shared" si="1"/>
        <v>0.5917873353996066</v>
      </c>
      <c r="H13" s="18">
        <f t="shared" si="1"/>
        <v>0.22165641844055473</v>
      </c>
      <c r="I13" s="18">
        <f t="shared" si="1"/>
        <v>0.18655624615983868</v>
      </c>
    </row>
    <row r="14" spans="1:18">
      <c r="A14" s="6">
        <v>2018</v>
      </c>
      <c r="B14" s="6"/>
      <c r="C14" s="9">
        <v>27.99679886126</v>
      </c>
      <c r="D14" s="9">
        <v>10.214283496050003</v>
      </c>
      <c r="E14" s="9">
        <v>14.086629585769998</v>
      </c>
      <c r="F14" s="117">
        <f t="shared" si="0"/>
        <v>52.297711943080003</v>
      </c>
      <c r="G14" s="55">
        <f t="shared" si="1"/>
        <v>0.53533506191879432</v>
      </c>
      <c r="H14" s="18">
        <f t="shared" si="1"/>
        <v>0.19531033226017738</v>
      </c>
      <c r="I14" s="18">
        <f t="shared" si="1"/>
        <v>0.26935460582102833</v>
      </c>
    </row>
    <row r="15" spans="1:18">
      <c r="A15" s="6">
        <v>2019</v>
      </c>
      <c r="B15" s="6"/>
      <c r="C15" s="9">
        <v>27.860476842099999</v>
      </c>
      <c r="D15" s="9">
        <v>10.553621</v>
      </c>
      <c r="E15" s="9">
        <v>16.272811099999995</v>
      </c>
      <c r="F15" s="117">
        <f t="shared" si="0"/>
        <v>54.68690894209999</v>
      </c>
      <c r="G15" s="55">
        <f t="shared" si="1"/>
        <v>0.5094542255368173</v>
      </c>
      <c r="H15" s="18">
        <f t="shared" si="1"/>
        <v>0.19298258402524987</v>
      </c>
      <c r="I15" s="18">
        <f t="shared" si="1"/>
        <v>0.29756319043793289</v>
      </c>
    </row>
    <row r="16" spans="1:18">
      <c r="A16" s="6">
        <v>2020</v>
      </c>
      <c r="B16"/>
      <c r="C16" s="12">
        <v>26.151238341180001</v>
      </c>
      <c r="D16" s="12">
        <v>9.7784300000000002</v>
      </c>
      <c r="E16" s="12">
        <v>13.884056824637678</v>
      </c>
      <c r="F16" s="117">
        <f t="shared" si="0"/>
        <v>49.813725165817687</v>
      </c>
      <c r="G16" s="55">
        <f>C16/$F16</f>
        <v>0.52498058023424143</v>
      </c>
      <c r="H16" s="18">
        <f t="shared" si="1"/>
        <v>0.19629991468114466</v>
      </c>
      <c r="I16" s="18">
        <f t="shared" si="1"/>
        <v>0.27871950508461385</v>
      </c>
    </row>
    <row r="17" spans="1:21">
      <c r="A17" s="6">
        <v>2021</v>
      </c>
      <c r="B17"/>
      <c r="C17" s="12">
        <v>28.70166341074</v>
      </c>
      <c r="D17" s="12">
        <v>11.05256</v>
      </c>
      <c r="E17" s="12">
        <v>12.301611631594204</v>
      </c>
      <c r="F17" s="117">
        <f t="shared" si="0"/>
        <v>52.055835042334202</v>
      </c>
      <c r="G17" s="55">
        <f>C17/$F17</f>
        <v>0.55136303907906747</v>
      </c>
      <c r="H17" s="18">
        <f t="shared" si="1"/>
        <v>0.21232125065348675</v>
      </c>
      <c r="I17" s="18">
        <f t="shared" si="1"/>
        <v>0.23631571026744586</v>
      </c>
    </row>
    <row r="18" spans="1:21">
      <c r="A18" s="6">
        <v>2022</v>
      </c>
      <c r="B18"/>
      <c r="C18" s="12">
        <v>31.418668628620001</v>
      </c>
      <c r="D18" s="12">
        <v>12.197772000000001</v>
      </c>
      <c r="E18" s="12">
        <v>11.861294900000001</v>
      </c>
      <c r="F18" s="117">
        <f t="shared" si="0"/>
        <v>55.477735528620002</v>
      </c>
      <c r="G18" s="55">
        <f>C18/$F18</f>
        <v>0.56632932705790873</v>
      </c>
      <c r="H18" s="18">
        <f t="shared" si="1"/>
        <v>0.21986787823571821</v>
      </c>
      <c r="I18" s="18">
        <f t="shared" si="1"/>
        <v>0.21380279470637306</v>
      </c>
      <c r="U18" s="199"/>
    </row>
    <row r="19" spans="1:21">
      <c r="A19" s="6">
        <v>2023</v>
      </c>
      <c r="B19"/>
      <c r="C19" s="12">
        <v>33.601691426590001</v>
      </c>
      <c r="D19" s="12">
        <v>12.855314999999999</v>
      </c>
      <c r="E19" s="12">
        <v>12.6833168</v>
      </c>
      <c r="F19" s="117">
        <f t="shared" si="0"/>
        <v>59.140323226589999</v>
      </c>
      <c r="G19" s="55">
        <f>C19/$F19</f>
        <v>0.56816888365402762</v>
      </c>
      <c r="H19" s="18">
        <f t="shared" si="1"/>
        <v>0.21736971153752738</v>
      </c>
      <c r="I19" s="18">
        <f t="shared" si="1"/>
        <v>0.214461404808445</v>
      </c>
    </row>
    <row r="20" spans="1:21">
      <c r="A20" s="6">
        <v>2024</v>
      </c>
      <c r="B20"/>
      <c r="C20" s="12">
        <v>32.266970635010004</v>
      </c>
      <c r="D20" s="12">
        <v>12.357439000000001</v>
      </c>
      <c r="E20" s="12">
        <v>16.502628099999999</v>
      </c>
      <c r="F20" s="117">
        <f>SUM(C20:E20)</f>
        <v>61.127037735010006</v>
      </c>
      <c r="G20" s="55">
        <f>C20/$F20</f>
        <v>0.52786740255416242</v>
      </c>
      <c r="H20" s="18">
        <f>D20/$F20</f>
        <v>0.20215995176423182</v>
      </c>
      <c r="I20" s="18">
        <f>E20/$F20</f>
        <v>0.26997264568160573</v>
      </c>
    </row>
    <row r="22" spans="1:21">
      <c r="C22" s="223" t="s">
        <v>390</v>
      </c>
    </row>
    <row r="25" spans="1:21">
      <c r="F25" s="85"/>
    </row>
  </sheetData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tabColor rgb="FF00B0F0"/>
  </sheetPr>
  <dimension ref="A1:R3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4" sqref="L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1.5546875" style="2" bestFit="1" customWidth="1"/>
    <col min="7" max="7" width="9.5546875" style="2" bestFit="1" customWidth="1"/>
    <col min="8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Índice!AF30</f>
        <v>Chart 22 - Annual Demand for Hydrous ethanol and Gasoline C</v>
      </c>
      <c r="D5" s="13"/>
      <c r="E5" s="13"/>
    </row>
    <row r="7" spans="1:18" ht="15" customHeight="1">
      <c r="A7" s="4" t="s">
        <v>124</v>
      </c>
      <c r="C7" s="4" t="s">
        <v>161</v>
      </c>
      <c r="D7" s="4" t="s">
        <v>153</v>
      </c>
    </row>
    <row r="8" spans="1:18">
      <c r="B8" s="4"/>
      <c r="C8" s="31" t="s">
        <v>429</v>
      </c>
      <c r="D8" s="31"/>
    </row>
    <row r="9" spans="1:18">
      <c r="A9" s="6">
        <v>2013</v>
      </c>
      <c r="B9" s="6"/>
      <c r="C9" s="12">
        <v>41.365260821999996</v>
      </c>
      <c r="D9" s="12">
        <v>13.17</v>
      </c>
    </row>
    <row r="10" spans="1:18">
      <c r="A10" s="6">
        <v>2014</v>
      </c>
      <c r="B10" s="6"/>
      <c r="C10" s="12">
        <v>44.368764750254407</v>
      </c>
      <c r="D10" s="12">
        <v>13.972368000000001</v>
      </c>
    </row>
    <row r="11" spans="1:18">
      <c r="A11" s="6">
        <v>2015</v>
      </c>
      <c r="B11" s="6"/>
      <c r="C11" s="12">
        <v>41.143791865930005</v>
      </c>
      <c r="D11" s="12">
        <v>18.788726</v>
      </c>
    </row>
    <row r="12" spans="1:18">
      <c r="A12" s="6">
        <v>2016</v>
      </c>
      <c r="B12" s="6"/>
      <c r="C12" s="12">
        <v>42.504199770940005</v>
      </c>
      <c r="D12" s="12">
        <v>15.593985000000002</v>
      </c>
    </row>
    <row r="13" spans="1:18">
      <c r="A13" s="6">
        <v>2017</v>
      </c>
      <c r="B13" s="6"/>
      <c r="C13" s="12">
        <v>44.300724261839996</v>
      </c>
      <c r="D13" s="12">
        <v>14.514265134119999</v>
      </c>
      <c r="F13" s="11"/>
    </row>
    <row r="14" spans="1:18">
      <c r="A14" s="6">
        <v>2018</v>
      </c>
      <c r="B14" s="6"/>
      <c r="C14" s="12">
        <v>38.211082357309998</v>
      </c>
      <c r="D14" s="12">
        <v>20.123756551099998</v>
      </c>
    </row>
    <row r="15" spans="1:18">
      <c r="A15" s="6">
        <v>2019</v>
      </c>
      <c r="B15" s="6"/>
      <c r="C15" s="12">
        <v>38.414097842099999</v>
      </c>
      <c r="D15" s="12">
        <v>23.246872999999994</v>
      </c>
    </row>
    <row r="16" spans="1:18">
      <c r="A16" s="6">
        <v>2020</v>
      </c>
      <c r="B16"/>
      <c r="C16" s="12">
        <v>35.929668341180005</v>
      </c>
      <c r="D16" s="12">
        <v>19.834366892339542</v>
      </c>
    </row>
    <row r="17" spans="1:11">
      <c r="A17" s="6">
        <v>2021</v>
      </c>
      <c r="B17"/>
      <c r="C17" s="12">
        <v>39.754223410740003</v>
      </c>
      <c r="D17" s="12">
        <v>17.573730902277436</v>
      </c>
    </row>
    <row r="18" spans="1:11">
      <c r="A18" s="6">
        <v>2022</v>
      </c>
      <c r="B18"/>
      <c r="C18" s="12">
        <v>43.616440628619998</v>
      </c>
      <c r="D18" s="12">
        <v>16.944707000000001</v>
      </c>
    </row>
    <row r="19" spans="1:11">
      <c r="A19" s="6">
        <v>2023</v>
      </c>
      <c r="B19"/>
      <c r="C19" s="12">
        <v>46.457006426589999</v>
      </c>
      <c r="D19" s="12">
        <v>18.119024000000003</v>
      </c>
    </row>
    <row r="20" spans="1:11">
      <c r="A20" s="6">
        <v>2024</v>
      </c>
      <c r="C20" s="6">
        <v>44.7</v>
      </c>
      <c r="D20" s="12">
        <v>23.575182999999999</v>
      </c>
    </row>
    <row r="21" spans="1:11">
      <c r="E21" s="77"/>
    </row>
    <row r="22" spans="1:11">
      <c r="C22" s="224" t="s">
        <v>391</v>
      </c>
      <c r="E22" s="77"/>
    </row>
    <row r="23" spans="1:11">
      <c r="E23" s="77"/>
    </row>
    <row r="24" spans="1:11">
      <c r="C24" s="204"/>
      <c r="D24" s="204"/>
    </row>
    <row r="25" spans="1:11">
      <c r="C25" s="213"/>
      <c r="D25" s="213"/>
      <c r="E25" s="213"/>
      <c r="F25" s="213"/>
      <c r="G25" s="214"/>
      <c r="H25" s="213"/>
      <c r="I25" s="197"/>
      <c r="J25" s="197"/>
      <c r="K25" s="197"/>
    </row>
    <row r="26" spans="1:11">
      <c r="C26" s="213"/>
      <c r="D26" s="213"/>
      <c r="E26" s="213"/>
      <c r="F26" s="213"/>
      <c r="G26" s="214"/>
      <c r="H26" s="213"/>
      <c r="I26" s="197"/>
      <c r="J26" s="197"/>
      <c r="K26" s="197"/>
    </row>
    <row r="27" spans="1:11">
      <c r="C27" s="213"/>
      <c r="D27" s="213"/>
      <c r="E27" s="213"/>
      <c r="F27" s="213"/>
      <c r="G27" s="214"/>
      <c r="H27" s="213"/>
      <c r="I27" s="197"/>
      <c r="J27" s="197"/>
      <c r="K27" s="197"/>
    </row>
    <row r="28" spans="1:11">
      <c r="C28" s="213"/>
      <c r="D28" s="213"/>
      <c r="E28" s="213"/>
      <c r="F28" s="213"/>
      <c r="G28" s="214"/>
      <c r="H28" s="213"/>
      <c r="I28" s="197"/>
      <c r="J28" s="197"/>
      <c r="K28" s="197"/>
    </row>
    <row r="29" spans="1:11">
      <c r="C29" s="213"/>
      <c r="D29" s="213"/>
      <c r="E29" s="213"/>
      <c r="F29" s="213"/>
      <c r="G29" s="214"/>
      <c r="H29" s="213"/>
      <c r="I29" s="197"/>
      <c r="J29" s="197"/>
      <c r="K29" s="197"/>
    </row>
    <row r="30" spans="1:11">
      <c r="C30" s="213"/>
      <c r="D30" s="213"/>
      <c r="E30" s="213"/>
      <c r="F30" s="213"/>
      <c r="G30" s="214"/>
      <c r="H30" s="213"/>
      <c r="I30" s="197"/>
      <c r="J30" s="197"/>
      <c r="K30" s="197"/>
    </row>
    <row r="31" spans="1:11">
      <c r="C31" s="213"/>
      <c r="D31" s="213"/>
      <c r="E31" s="213"/>
      <c r="F31" s="213"/>
      <c r="G31" s="214"/>
      <c r="H31" s="213"/>
      <c r="I31" s="197"/>
      <c r="J31" s="197"/>
      <c r="K31" s="197"/>
    </row>
    <row r="32" spans="1:11">
      <c r="C32" s="213"/>
      <c r="D32" s="213"/>
      <c r="E32" s="213"/>
      <c r="F32" s="213"/>
      <c r="G32" s="214"/>
      <c r="H32" s="213"/>
      <c r="I32" s="197"/>
      <c r="J32" s="197"/>
      <c r="K32" s="197"/>
    </row>
    <row r="33" spans="3:11">
      <c r="C33" s="213"/>
      <c r="D33" s="213"/>
      <c r="E33" s="213"/>
      <c r="F33" s="213"/>
      <c r="G33" s="214"/>
      <c r="H33" s="213"/>
      <c r="I33" s="197"/>
      <c r="J33" s="197"/>
      <c r="K33" s="197"/>
    </row>
    <row r="34" spans="3:11">
      <c r="C34" s="213"/>
      <c r="D34" s="213"/>
      <c r="E34" s="213"/>
      <c r="F34" s="213"/>
      <c r="G34" s="214"/>
      <c r="H34" s="213"/>
      <c r="I34" s="197"/>
      <c r="J34" s="197"/>
      <c r="K34" s="197"/>
    </row>
    <row r="35" spans="3:11">
      <c r="C35" s="213"/>
      <c r="D35" s="213"/>
      <c r="E35" s="213"/>
      <c r="F35" s="213"/>
      <c r="G35" s="214"/>
      <c r="H35" s="213"/>
      <c r="I35" s="197"/>
      <c r="J35" s="197"/>
      <c r="K35" s="197"/>
    </row>
    <row r="36" spans="3:11">
      <c r="C36" s="213"/>
      <c r="D36" s="213"/>
      <c r="E36" s="213"/>
      <c r="F36" s="213"/>
      <c r="G36" s="214"/>
      <c r="H36" s="213"/>
      <c r="I36" s="197"/>
      <c r="J36" s="197"/>
      <c r="K36" s="197"/>
    </row>
  </sheetData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>
    <tabColor rgb="FF00B0F0"/>
  </sheetPr>
  <dimension ref="A1:R1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H6" sqref="H6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Índice!AF34</f>
        <v>Chart 23 - Production, demand and net imports of gasoline A</v>
      </c>
      <c r="D5" s="13"/>
      <c r="E5" s="13"/>
    </row>
    <row r="7" spans="1:18" ht="15" customHeight="1">
      <c r="A7" s="4" t="s">
        <v>124</v>
      </c>
      <c r="C7" s="4" t="s">
        <v>145</v>
      </c>
      <c r="D7" s="4" t="s">
        <v>162</v>
      </c>
      <c r="E7" s="4" t="s">
        <v>163</v>
      </c>
    </row>
    <row r="8" spans="1:18">
      <c r="B8" s="4"/>
      <c r="C8" s="301" t="s">
        <v>429</v>
      </c>
      <c r="D8" s="301"/>
      <c r="E8" s="301"/>
    </row>
    <row r="9" spans="1:18">
      <c r="A9" s="6">
        <v>2016</v>
      </c>
      <c r="C9" s="9">
        <v>28.186574</v>
      </c>
      <c r="D9" s="9">
        <v>31.40392977094</v>
      </c>
      <c r="E9" s="9">
        <v>3.0817410000000001</v>
      </c>
      <c r="G9" s="77"/>
    </row>
    <row r="10" spans="1:18">
      <c r="A10" s="6">
        <v>2017</v>
      </c>
      <c r="C10" s="9">
        <v>28.337593000000002</v>
      </c>
      <c r="D10" s="9">
        <v>32.229158369489994</v>
      </c>
      <c r="E10" s="9">
        <v>4.0105150000000007</v>
      </c>
      <c r="G10" s="77"/>
    </row>
    <row r="11" spans="1:18">
      <c r="A11" s="6">
        <v>2018</v>
      </c>
      <c r="C11" s="9">
        <v>26.011192000000001</v>
      </c>
      <c r="D11" s="9">
        <v>27.99679886126</v>
      </c>
      <c r="E11" s="9">
        <v>1.843512</v>
      </c>
      <c r="G11" s="77"/>
    </row>
    <row r="12" spans="1:18">
      <c r="A12" s="6">
        <v>2019</v>
      </c>
      <c r="C12" s="9">
        <v>25.394562999999998</v>
      </c>
      <c r="D12" s="9">
        <v>27.860476842099999</v>
      </c>
      <c r="E12" s="9">
        <v>2.8740150000000009</v>
      </c>
      <c r="G12" s="77"/>
    </row>
    <row r="13" spans="1:18">
      <c r="A13" s="6">
        <v>2020</v>
      </c>
      <c r="C13" s="9">
        <v>23.547238</v>
      </c>
      <c r="D13" s="9">
        <v>26.151238341180001</v>
      </c>
      <c r="E13" s="9">
        <v>2.5727359999999999</v>
      </c>
      <c r="G13" s="77"/>
    </row>
    <row r="14" spans="1:18">
      <c r="A14" s="6">
        <v>2021</v>
      </c>
      <c r="C14" s="9">
        <v>28.099701000000007</v>
      </c>
      <c r="D14" s="9">
        <v>28.70166341074</v>
      </c>
      <c r="E14" s="9">
        <v>0.96038999999999985</v>
      </c>
      <c r="G14" s="77"/>
    </row>
    <row r="15" spans="1:18">
      <c r="A15" s="6">
        <v>2022</v>
      </c>
      <c r="C15" s="9">
        <v>28.673702000000002</v>
      </c>
      <c r="D15" s="9">
        <v>31.418668628620001</v>
      </c>
      <c r="E15" s="9">
        <v>3.6002900000000002</v>
      </c>
      <c r="G15" s="77"/>
    </row>
    <row r="16" spans="1:18">
      <c r="A16" s="6">
        <v>2023</v>
      </c>
      <c r="C16" s="9">
        <v>30.638453000000002</v>
      </c>
      <c r="D16" s="9">
        <v>33.601691426590001</v>
      </c>
      <c r="E16" s="9">
        <v>2.5102960000000003</v>
      </c>
      <c r="G16" s="77"/>
    </row>
    <row r="17" spans="1:7">
      <c r="A17" s="6">
        <v>2024</v>
      </c>
      <c r="C17" s="9">
        <v>31.948730999999999</v>
      </c>
      <c r="D17" s="9">
        <v>32.308932635010002</v>
      </c>
      <c r="E17" s="9">
        <v>0.75958999999999988</v>
      </c>
      <c r="G17" s="77"/>
    </row>
    <row r="19" spans="1:7">
      <c r="C19" s="228" t="s">
        <v>391</v>
      </c>
      <c r="D19" s="145"/>
      <c r="E19" s="145"/>
    </row>
  </sheetData>
  <mergeCells count="1">
    <mergeCell ref="C8:E8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>
    <tabColor rgb="FF00B0F0"/>
  </sheetPr>
  <dimension ref="A1:R70"/>
  <sheetViews>
    <sheetView showGridLines="0" zoomScale="110" zoomScaleNormal="11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Índice!AF38</f>
        <v>Chart 24 – Hydrous ethanol prices</v>
      </c>
      <c r="D5" s="13"/>
      <c r="E5" s="13"/>
    </row>
    <row r="6" spans="1:18">
      <c r="C6" s="28"/>
    </row>
    <row r="7" spans="1:18" ht="15" customHeight="1">
      <c r="A7" s="4" t="s">
        <v>369</v>
      </c>
      <c r="C7" s="4" t="s">
        <v>164</v>
      </c>
      <c r="D7" s="4" t="s">
        <v>165</v>
      </c>
      <c r="E7" s="4" t="s">
        <v>166</v>
      </c>
    </row>
    <row r="8" spans="1:18">
      <c r="B8" s="4"/>
      <c r="C8" s="135" t="s">
        <v>445</v>
      </c>
      <c r="D8" s="135"/>
      <c r="E8" s="135"/>
    </row>
    <row r="9" spans="1:18">
      <c r="A9" s="292">
        <v>43831</v>
      </c>
      <c r="C9" s="98">
        <v>4.3</v>
      </c>
      <c r="D9" s="98">
        <v>3.85</v>
      </c>
      <c r="E9" s="98">
        <v>2.75</v>
      </c>
    </row>
    <row r="10" spans="1:18">
      <c r="A10" s="292">
        <v>43862</v>
      </c>
      <c r="C10" s="98">
        <v>4.3099999999999996</v>
      </c>
      <c r="D10" s="98">
        <v>3.89</v>
      </c>
      <c r="E10" s="98">
        <v>2.81</v>
      </c>
    </row>
    <row r="11" spans="1:18">
      <c r="A11" s="292">
        <v>43891</v>
      </c>
      <c r="C11" s="98">
        <v>4.24</v>
      </c>
      <c r="D11" s="98">
        <v>3.84</v>
      </c>
      <c r="E11" s="98">
        <v>2.4900000000000002</v>
      </c>
    </row>
    <row r="12" spans="1:18">
      <c r="A12" s="292">
        <v>43922</v>
      </c>
      <c r="C12" s="98">
        <v>3.71</v>
      </c>
      <c r="D12" s="98">
        <v>3.1</v>
      </c>
      <c r="E12" s="98">
        <v>1.81</v>
      </c>
    </row>
    <row r="13" spans="1:18">
      <c r="A13" s="292">
        <v>43952</v>
      </c>
      <c r="C13" s="98">
        <v>3.41</v>
      </c>
      <c r="D13" s="98">
        <v>2.86</v>
      </c>
      <c r="E13" s="98">
        <v>1.91</v>
      </c>
    </row>
    <row r="14" spans="1:18">
      <c r="A14" s="292">
        <v>43983</v>
      </c>
      <c r="C14" s="98">
        <v>3.54</v>
      </c>
      <c r="D14" s="98">
        <v>3.04</v>
      </c>
      <c r="E14" s="98">
        <v>2.1800000000000002</v>
      </c>
    </row>
    <row r="15" spans="1:18">
      <c r="A15" s="292">
        <v>44013</v>
      </c>
      <c r="C15" s="100">
        <v>3.64</v>
      </c>
      <c r="D15" s="100">
        <v>3.14</v>
      </c>
      <c r="E15" s="100">
        <v>2.1800000000000002</v>
      </c>
    </row>
    <row r="16" spans="1:18">
      <c r="A16" s="292">
        <v>44044</v>
      </c>
      <c r="C16" s="98">
        <v>3.67</v>
      </c>
      <c r="D16" s="98">
        <v>3.18</v>
      </c>
      <c r="E16" s="98">
        <v>2.29</v>
      </c>
    </row>
    <row r="17" spans="1:5">
      <c r="A17" s="292">
        <v>44075</v>
      </c>
      <c r="C17" s="98">
        <v>3.65</v>
      </c>
      <c r="D17" s="98"/>
      <c r="E17" s="98">
        <v>2.37</v>
      </c>
    </row>
    <row r="18" spans="1:5">
      <c r="A18" s="292">
        <v>44105</v>
      </c>
      <c r="C18" s="98">
        <v>3.92</v>
      </c>
      <c r="D18" s="98">
        <v>3.3</v>
      </c>
      <c r="E18" s="98">
        <v>2.59</v>
      </c>
    </row>
    <row r="19" spans="1:5">
      <c r="A19" s="292">
        <v>44136</v>
      </c>
      <c r="C19" s="98">
        <v>4.0199999999999996</v>
      </c>
      <c r="D19" s="98">
        <v>3.45</v>
      </c>
      <c r="E19" s="98">
        <v>2.67</v>
      </c>
    </row>
    <row r="20" spans="1:5">
      <c r="A20" s="292">
        <v>44166</v>
      </c>
      <c r="C20" s="101">
        <v>4.0599999999999996</v>
      </c>
      <c r="D20" s="101">
        <v>3.44</v>
      </c>
      <c r="E20" s="101">
        <v>2.61</v>
      </c>
    </row>
    <row r="21" spans="1:5">
      <c r="A21" s="292">
        <v>44197</v>
      </c>
      <c r="C21" s="98">
        <v>4.1100000000000003</v>
      </c>
      <c r="D21" s="98">
        <v>3.5</v>
      </c>
      <c r="E21" s="98">
        <v>2.66</v>
      </c>
    </row>
    <row r="22" spans="1:5">
      <c r="A22" s="292">
        <v>44228</v>
      </c>
      <c r="C22" s="98">
        <v>4.34</v>
      </c>
      <c r="D22" s="98">
        <v>3.72</v>
      </c>
      <c r="E22" s="98">
        <v>2.88</v>
      </c>
    </row>
    <row r="23" spans="1:5">
      <c r="A23" s="292">
        <v>44256</v>
      </c>
      <c r="C23" s="98">
        <v>5.0599999999999996</v>
      </c>
      <c r="D23" s="98">
        <v>4.3</v>
      </c>
      <c r="E23" s="98">
        <v>3.35</v>
      </c>
    </row>
    <row r="24" spans="1:5">
      <c r="A24" s="292">
        <v>44287</v>
      </c>
      <c r="C24" s="98">
        <v>4.7699999999999996</v>
      </c>
      <c r="D24" s="98">
        <v>4.01</v>
      </c>
      <c r="E24" s="98">
        <v>3.17</v>
      </c>
    </row>
    <row r="25" spans="1:5">
      <c r="A25" s="292">
        <v>44317</v>
      </c>
      <c r="C25" s="98">
        <v>5.25</v>
      </c>
      <c r="D25" s="98">
        <v>4.57</v>
      </c>
      <c r="E25" s="98">
        <v>3.62</v>
      </c>
    </row>
    <row r="26" spans="1:5">
      <c r="A26" s="292">
        <v>44348</v>
      </c>
      <c r="C26" s="98">
        <v>5.36</v>
      </c>
      <c r="D26" s="98">
        <v>4.59</v>
      </c>
      <c r="E26" s="98">
        <v>3.6</v>
      </c>
    </row>
    <row r="27" spans="1:5">
      <c r="A27" s="292">
        <v>44378</v>
      </c>
      <c r="C27" s="98">
        <v>5.26</v>
      </c>
      <c r="D27" s="98">
        <v>4.53</v>
      </c>
      <c r="E27" s="98">
        <v>3.57</v>
      </c>
    </row>
    <row r="28" spans="1:5">
      <c r="A28" s="292">
        <v>44409</v>
      </c>
      <c r="C28" s="98">
        <v>5.4</v>
      </c>
      <c r="D28" s="98">
        <v>4.7699999999999996</v>
      </c>
      <c r="E28" s="98">
        <v>3.78</v>
      </c>
    </row>
    <row r="29" spans="1:5">
      <c r="A29" s="292">
        <v>44440</v>
      </c>
      <c r="C29" s="98">
        <v>5.6</v>
      </c>
      <c r="D29" s="98">
        <v>4.93</v>
      </c>
      <c r="E29" s="98">
        <v>3.9</v>
      </c>
    </row>
    <row r="30" spans="1:5">
      <c r="A30" s="292">
        <v>44470</v>
      </c>
      <c r="C30" s="98">
        <v>5.76</v>
      </c>
      <c r="D30" s="98">
        <v>5.08</v>
      </c>
      <c r="E30" s="98">
        <v>4.1900000000000004</v>
      </c>
    </row>
    <row r="31" spans="1:5">
      <c r="A31" s="292">
        <v>44501</v>
      </c>
      <c r="C31" s="98">
        <v>6.28</v>
      </c>
      <c r="D31" s="98">
        <v>5.46</v>
      </c>
      <c r="E31" s="98">
        <v>4.32</v>
      </c>
    </row>
    <row r="32" spans="1:5">
      <c r="A32" s="292">
        <v>44531</v>
      </c>
      <c r="C32" s="99">
        <v>5.96</v>
      </c>
      <c r="D32" s="99">
        <v>5.03</v>
      </c>
      <c r="E32" s="99">
        <v>3.89</v>
      </c>
    </row>
    <row r="33" spans="1:5">
      <c r="A33" s="292">
        <v>44562</v>
      </c>
      <c r="C33" s="100">
        <v>5.83</v>
      </c>
      <c r="D33" s="100">
        <v>4.91</v>
      </c>
      <c r="E33" s="100">
        <v>3.83</v>
      </c>
    </row>
    <row r="34" spans="1:5">
      <c r="A34" s="292">
        <v>44593</v>
      </c>
      <c r="C34" s="98">
        <v>5.42</v>
      </c>
      <c r="D34" s="98">
        <v>4.38</v>
      </c>
      <c r="E34" s="98">
        <v>3.27</v>
      </c>
    </row>
    <row r="35" spans="1:5">
      <c r="A35" s="292">
        <v>44621</v>
      </c>
      <c r="C35" s="98">
        <v>5.46</v>
      </c>
      <c r="D35" s="98">
        <v>4.6399999999999997</v>
      </c>
      <c r="E35" s="98">
        <v>3.62</v>
      </c>
    </row>
    <row r="36" spans="1:5">
      <c r="A36" s="292">
        <v>44652</v>
      </c>
      <c r="C36" s="98">
        <v>5.93</v>
      </c>
      <c r="D36" s="98">
        <v>5.16</v>
      </c>
      <c r="E36" s="98">
        <v>4.04</v>
      </c>
    </row>
    <row r="37" spans="1:5">
      <c r="A37" s="292">
        <v>44682</v>
      </c>
      <c r="C37" s="98">
        <v>5.84</v>
      </c>
      <c r="D37" s="98">
        <v>4.9000000000000004</v>
      </c>
      <c r="E37" s="98">
        <v>3.69</v>
      </c>
    </row>
    <row r="38" spans="1:5">
      <c r="A38" s="292">
        <v>44713</v>
      </c>
      <c r="C38" s="98">
        <v>5.39</v>
      </c>
      <c r="D38" s="98">
        <v>4.4800000000000004</v>
      </c>
      <c r="E38" s="98">
        <v>3.37</v>
      </c>
    </row>
    <row r="39" spans="1:5">
      <c r="A39" s="292">
        <v>44743</v>
      </c>
      <c r="C39" s="98">
        <v>4.79</v>
      </c>
      <c r="D39" s="98">
        <v>4.01</v>
      </c>
      <c r="E39" s="98">
        <v>3.24</v>
      </c>
    </row>
    <row r="40" spans="1:5">
      <c r="A40" s="292">
        <v>44774</v>
      </c>
      <c r="C40" s="98">
        <v>4.33</v>
      </c>
      <c r="D40" s="98">
        <v>3.6</v>
      </c>
      <c r="E40" s="98">
        <v>2.99</v>
      </c>
    </row>
    <row r="41" spans="1:5">
      <c r="A41" s="292">
        <v>44805</v>
      </c>
      <c r="C41" s="98">
        <v>3.83</v>
      </c>
      <c r="D41" s="98">
        <v>3.09</v>
      </c>
      <c r="E41" s="98">
        <v>2.64</v>
      </c>
    </row>
    <row r="42" spans="1:5">
      <c r="A42" s="292">
        <v>44835</v>
      </c>
      <c r="C42" s="98">
        <v>3.92</v>
      </c>
      <c r="D42" s="98">
        <v>3.38</v>
      </c>
      <c r="E42" s="98">
        <v>2.94</v>
      </c>
    </row>
    <row r="43" spans="1:5">
      <c r="A43" s="292">
        <v>44866</v>
      </c>
      <c r="C43" s="98">
        <v>4.21</v>
      </c>
      <c r="D43" s="98">
        <v>3.6</v>
      </c>
      <c r="E43" s="98">
        <v>3.13</v>
      </c>
    </row>
    <row r="44" spans="1:5">
      <c r="A44" s="292">
        <v>44896</v>
      </c>
      <c r="C44" s="99">
        <v>4.2</v>
      </c>
      <c r="D44" s="99">
        <v>3.58</v>
      </c>
      <c r="E44" s="99">
        <v>3.02</v>
      </c>
    </row>
    <row r="45" spans="1:5">
      <c r="A45" s="292">
        <v>44927</v>
      </c>
      <c r="C45" s="98">
        <v>4.22</v>
      </c>
      <c r="D45" s="98">
        <v>3.5</v>
      </c>
      <c r="E45" s="98">
        <v>2.89</v>
      </c>
    </row>
    <row r="46" spans="1:5">
      <c r="A46" s="292">
        <v>44958</v>
      </c>
      <c r="C46" s="98">
        <v>4.0999999999999996</v>
      </c>
      <c r="D46" s="98">
        <v>3.47</v>
      </c>
      <c r="E46" s="98">
        <v>2.9</v>
      </c>
    </row>
    <row r="47" spans="1:5">
      <c r="A47" s="292">
        <v>44986</v>
      </c>
      <c r="C47" s="98">
        <v>4.22</v>
      </c>
      <c r="D47" s="98">
        <v>3.52</v>
      </c>
      <c r="E47" s="98">
        <v>2.91</v>
      </c>
    </row>
    <row r="48" spans="1:5">
      <c r="A48" s="292">
        <v>45017</v>
      </c>
      <c r="C48" s="98">
        <v>4.24</v>
      </c>
      <c r="D48" s="98">
        <v>3.68</v>
      </c>
      <c r="E48" s="98">
        <v>3.11</v>
      </c>
    </row>
    <row r="49" spans="1:5">
      <c r="A49" s="292">
        <v>45047</v>
      </c>
      <c r="C49" s="98">
        <v>4.2300000000000004</v>
      </c>
      <c r="D49" s="98">
        <v>3.48</v>
      </c>
      <c r="E49" s="98">
        <v>2.76</v>
      </c>
    </row>
    <row r="50" spans="1:5">
      <c r="A50" s="292">
        <v>45078</v>
      </c>
      <c r="C50" s="98">
        <v>4.01</v>
      </c>
      <c r="D50" s="98">
        <v>3.28</v>
      </c>
      <c r="E50" s="98">
        <v>2.7</v>
      </c>
    </row>
    <row r="51" spans="1:5">
      <c r="A51" s="292">
        <v>45108</v>
      </c>
      <c r="C51" s="98">
        <v>4.04</v>
      </c>
      <c r="D51" s="98">
        <v>3.21</v>
      </c>
      <c r="E51" s="98">
        <v>2.2999999999999998</v>
      </c>
    </row>
    <row r="52" spans="1:5">
      <c r="A52" s="292">
        <v>45139</v>
      </c>
      <c r="C52" s="98">
        <v>3.86</v>
      </c>
      <c r="D52" s="98">
        <v>3.07</v>
      </c>
      <c r="E52" s="98">
        <v>2.29</v>
      </c>
    </row>
    <row r="53" spans="1:5">
      <c r="A53" s="292">
        <v>45170</v>
      </c>
      <c r="C53" s="98">
        <v>3.88</v>
      </c>
      <c r="D53" s="98">
        <v>3.14</v>
      </c>
      <c r="E53" s="98">
        <v>2.31</v>
      </c>
    </row>
    <row r="54" spans="1:5">
      <c r="A54" s="292">
        <v>45200</v>
      </c>
      <c r="C54" s="98">
        <v>3.82</v>
      </c>
      <c r="D54" s="98">
        <v>3.11</v>
      </c>
      <c r="E54" s="98">
        <v>2.3199999999999998</v>
      </c>
    </row>
    <row r="55" spans="1:5">
      <c r="A55" s="292">
        <v>45231</v>
      </c>
      <c r="C55" s="98">
        <v>3.77</v>
      </c>
      <c r="D55" s="98">
        <v>3.07</v>
      </c>
      <c r="E55" s="98">
        <v>2.25</v>
      </c>
    </row>
    <row r="56" spans="1:5">
      <c r="A56" s="292">
        <v>45261</v>
      </c>
      <c r="C56" s="98">
        <v>3.68</v>
      </c>
      <c r="D56" s="98">
        <v>2.88</v>
      </c>
      <c r="E56" s="98">
        <v>2.23</v>
      </c>
    </row>
    <row r="57" spans="1:5">
      <c r="A57" s="292">
        <v>45292</v>
      </c>
      <c r="C57" s="216">
        <v>3.6</v>
      </c>
      <c r="D57" s="216">
        <v>2.8</v>
      </c>
      <c r="E57" s="216">
        <v>2.0099999999999998</v>
      </c>
    </row>
    <row r="58" spans="1:5">
      <c r="A58" s="292">
        <v>45323</v>
      </c>
      <c r="C58" s="98">
        <v>3.72</v>
      </c>
      <c r="D58" s="98">
        <v>3.36</v>
      </c>
      <c r="E58" s="98">
        <v>2.23</v>
      </c>
    </row>
    <row r="59" spans="1:5">
      <c r="A59" s="292">
        <v>45352</v>
      </c>
      <c r="C59" s="98">
        <v>3.73</v>
      </c>
      <c r="D59" s="98">
        <v>3.37</v>
      </c>
      <c r="E59" s="98">
        <v>2.19</v>
      </c>
    </row>
    <row r="60" spans="1:5">
      <c r="A60" s="292">
        <v>45383</v>
      </c>
      <c r="C60" s="98">
        <v>3.92</v>
      </c>
      <c r="D60" s="98">
        <v>3.28</v>
      </c>
      <c r="E60" s="98">
        <v>2.4300000000000002</v>
      </c>
    </row>
    <row r="61" spans="1:5">
      <c r="A61" s="292">
        <v>45413</v>
      </c>
      <c r="C61" s="98">
        <v>3.94</v>
      </c>
      <c r="D61" s="98">
        <v>3.23</v>
      </c>
      <c r="E61" s="98">
        <v>2.37</v>
      </c>
    </row>
    <row r="62" spans="1:5">
      <c r="A62" s="292">
        <v>45444</v>
      </c>
      <c r="C62" s="98">
        <v>3.93</v>
      </c>
      <c r="D62" s="98">
        <v>3.21</v>
      </c>
      <c r="E62" s="98">
        <v>2.42</v>
      </c>
    </row>
    <row r="63" spans="1:5">
      <c r="A63" s="292">
        <v>45474</v>
      </c>
      <c r="C63" s="98">
        <v>4.12</v>
      </c>
      <c r="D63" s="98">
        <v>3.44</v>
      </c>
      <c r="E63" s="98">
        <v>2.62</v>
      </c>
    </row>
    <row r="64" spans="1:5">
      <c r="A64" s="292">
        <v>45505</v>
      </c>
      <c r="C64" s="98">
        <v>4.16</v>
      </c>
      <c r="D64" s="98">
        <v>3.48</v>
      </c>
      <c r="E64" s="98">
        <v>2.64</v>
      </c>
    </row>
    <row r="65" spans="1:5">
      <c r="A65" s="292">
        <v>45536</v>
      </c>
      <c r="C65" s="98">
        <v>4.12</v>
      </c>
      <c r="D65" s="98">
        <v>3.33</v>
      </c>
      <c r="E65" s="98">
        <v>2.4700000000000002</v>
      </c>
    </row>
    <row r="66" spans="1:5">
      <c r="A66" s="292">
        <v>45566</v>
      </c>
      <c r="C66" s="98">
        <v>4.08</v>
      </c>
      <c r="D66" s="98">
        <v>3.31</v>
      </c>
      <c r="E66" s="98">
        <v>2.56</v>
      </c>
    </row>
    <row r="67" spans="1:5">
      <c r="A67" s="292">
        <v>45597</v>
      </c>
      <c r="C67" s="98">
        <v>4.08</v>
      </c>
      <c r="D67" s="98">
        <v>3.38</v>
      </c>
      <c r="E67" s="98">
        <v>2.63</v>
      </c>
    </row>
    <row r="68" spans="1:5">
      <c r="A68" s="292">
        <v>45627</v>
      </c>
      <c r="C68" s="98">
        <v>4.13</v>
      </c>
      <c r="D68" s="98">
        <v>3.4</v>
      </c>
      <c r="E68" s="98">
        <v>2.63</v>
      </c>
    </row>
    <row r="70" spans="1:5">
      <c r="C70" s="223" t="s">
        <v>392</v>
      </c>
    </row>
  </sheetData>
  <hyperlinks>
    <hyperlink ref="A1" location="Índice!A1" display="Voltar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>
    <tabColor rgb="FF00B0F0"/>
  </sheetPr>
  <dimension ref="A1:R2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Índice!AF42</f>
        <v>Chart 25 - Price ratio between hydrous ethanol and gasoline type C (EP/GP)</v>
      </c>
      <c r="D5" s="13"/>
      <c r="E5" s="13"/>
    </row>
    <row r="6" spans="1:18">
      <c r="C6" s="28"/>
    </row>
    <row r="7" spans="1:18" ht="15" customHeight="1">
      <c r="A7" s="4" t="s">
        <v>124</v>
      </c>
      <c r="C7" s="4" t="s">
        <v>167</v>
      </c>
      <c r="D7" s="4"/>
      <c r="E7" s="4"/>
    </row>
    <row r="8" spans="1:18">
      <c r="B8" s="4"/>
      <c r="C8" s="31" t="s">
        <v>10</v>
      </c>
    </row>
    <row r="9" spans="1:18">
      <c r="A9" s="6">
        <v>2015</v>
      </c>
      <c r="B9" s="6"/>
      <c r="C9" s="18">
        <v>0.6679406395525298</v>
      </c>
      <c r="D9" s="85"/>
    </row>
    <row r="10" spans="1:18">
      <c r="A10" s="6">
        <v>2016</v>
      </c>
      <c r="B10" s="6"/>
      <c r="C10" s="18">
        <v>0.71032989106301347</v>
      </c>
      <c r="D10" s="14"/>
      <c r="E10" s="12"/>
    </row>
    <row r="11" spans="1:18">
      <c r="A11" s="6">
        <v>2017</v>
      </c>
      <c r="B11" s="6"/>
      <c r="C11" s="18">
        <v>0.70737928604861489</v>
      </c>
      <c r="D11" s="14"/>
      <c r="E11" s="12"/>
    </row>
    <row r="12" spans="1:18">
      <c r="A12" s="6">
        <v>2018</v>
      </c>
      <c r="B12" s="6"/>
      <c r="C12" s="18">
        <v>0.65965947965339355</v>
      </c>
      <c r="D12" s="14"/>
      <c r="E12" s="12"/>
    </row>
    <row r="13" spans="1:18">
      <c r="A13" s="6">
        <v>2019</v>
      </c>
      <c r="B13" s="6"/>
      <c r="C13" s="18">
        <v>0.66366887922227435</v>
      </c>
      <c r="D13" s="14"/>
      <c r="E13" s="12"/>
    </row>
    <row r="14" spans="1:18">
      <c r="A14" s="6">
        <v>2020</v>
      </c>
      <c r="B14" s="6"/>
      <c r="C14" s="18">
        <v>0.68940533207319299</v>
      </c>
      <c r="D14" s="14"/>
      <c r="E14" s="12"/>
    </row>
    <row r="15" spans="1:18">
      <c r="A15" s="6">
        <v>2021</v>
      </c>
      <c r="B15" s="6"/>
      <c r="C15" s="18">
        <v>0.73145313136888135</v>
      </c>
      <c r="D15" s="14"/>
      <c r="E15" s="12"/>
    </row>
    <row r="16" spans="1:18">
      <c r="A16" s="6">
        <v>2022</v>
      </c>
      <c r="B16" s="6"/>
      <c r="C16" s="18">
        <v>0.73364141126594884</v>
      </c>
      <c r="D16" s="14"/>
      <c r="E16" s="12"/>
    </row>
    <row r="17" spans="1:3">
      <c r="A17" s="6">
        <v>2023</v>
      </c>
      <c r="C17" s="18">
        <v>0.68000523363422505</v>
      </c>
    </row>
    <row r="18" spans="1:3">
      <c r="A18" s="6">
        <v>2024</v>
      </c>
      <c r="C18" s="18">
        <v>0.65354157001908075</v>
      </c>
    </row>
    <row r="20" spans="1:3">
      <c r="C20" s="223" t="s">
        <v>393</v>
      </c>
    </row>
  </sheetData>
  <hyperlinks>
    <hyperlink ref="A1" location="Índice!A1" display="Voltar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>
    <tabColor rgb="FF00B0F0"/>
  </sheetPr>
  <dimension ref="A1:R2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D9" sqref="D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Índice!AF46</f>
        <v>Chart 26 - EP, GP and monthly EP/GP ratio in 2024</v>
      </c>
      <c r="D5" s="13"/>
      <c r="E5" s="13"/>
    </row>
    <row r="6" spans="1:18">
      <c r="C6" s="28"/>
    </row>
    <row r="7" spans="1:18" ht="15" customHeight="1">
      <c r="A7" s="4" t="s">
        <v>369</v>
      </c>
      <c r="C7" s="45" t="s">
        <v>167</v>
      </c>
      <c r="D7" s="129" t="s">
        <v>168</v>
      </c>
      <c r="E7" s="45" t="s">
        <v>169</v>
      </c>
    </row>
    <row r="8" spans="1:18" ht="15.6">
      <c r="B8" s="4"/>
      <c r="C8" s="31" t="s">
        <v>10</v>
      </c>
      <c r="D8" s="130" t="s">
        <v>446</v>
      </c>
      <c r="E8" s="29"/>
    </row>
    <row r="9" spans="1:18">
      <c r="A9" s="292">
        <v>45292</v>
      </c>
      <c r="B9" s="6"/>
      <c r="C9" s="14">
        <v>0.61909565172000536</v>
      </c>
      <c r="D9" s="127">
        <v>3.6029924919527487</v>
      </c>
      <c r="E9" s="69">
        <v>5.8197670779026121</v>
      </c>
    </row>
    <row r="10" spans="1:18">
      <c r="A10" s="292">
        <v>45323</v>
      </c>
      <c r="B10" s="6"/>
      <c r="C10" s="14">
        <v>0.62432070337900358</v>
      </c>
      <c r="D10" s="128">
        <v>3.7208584689268052</v>
      </c>
      <c r="E10" s="69">
        <v>5.9598511610914819</v>
      </c>
    </row>
    <row r="11" spans="1:18">
      <c r="A11" s="292">
        <v>45352</v>
      </c>
      <c r="B11" s="6"/>
      <c r="C11" s="14">
        <v>0.62769468140279916</v>
      </c>
      <c r="D11" s="128">
        <v>3.7275134638501086</v>
      </c>
      <c r="E11" s="69">
        <v>5.9384181104095086</v>
      </c>
    </row>
    <row r="12" spans="1:18">
      <c r="A12" s="292">
        <v>45383</v>
      </c>
      <c r="B12" s="6"/>
      <c r="C12" s="14">
        <v>0.65524361032398204</v>
      </c>
      <c r="D12" s="128">
        <v>3.9163654519809228</v>
      </c>
      <c r="E12" s="69">
        <v>5.9769609199920239</v>
      </c>
    </row>
    <row r="13" spans="1:18">
      <c r="A13" s="292">
        <v>45413</v>
      </c>
      <c r="B13" s="6"/>
      <c r="C13" s="14">
        <v>0.65499529799560141</v>
      </c>
      <c r="D13" s="128">
        <v>3.9375776742475641</v>
      </c>
      <c r="E13" s="69">
        <v>6.0116121234720783</v>
      </c>
    </row>
    <row r="14" spans="1:18">
      <c r="A14" s="292">
        <v>45444</v>
      </c>
      <c r="B14" s="6"/>
      <c r="C14" s="14">
        <v>0.65539184927533389</v>
      </c>
      <c r="D14" s="128">
        <v>3.9281086036730213</v>
      </c>
      <c r="E14" s="69">
        <v>5.9935267855655017</v>
      </c>
    </row>
    <row r="15" spans="1:18">
      <c r="A15" s="292">
        <v>45474</v>
      </c>
      <c r="B15" s="6"/>
      <c r="C15" s="14">
        <v>0.66926523852735531</v>
      </c>
      <c r="D15" s="128">
        <v>4.124069835581146</v>
      </c>
      <c r="E15" s="69">
        <v>6.1620858191525203</v>
      </c>
    </row>
    <row r="16" spans="1:18">
      <c r="A16" s="292">
        <v>45505</v>
      </c>
      <c r="B16" s="6"/>
      <c r="C16" s="14">
        <v>0.66769722145524235</v>
      </c>
      <c r="D16" s="128">
        <v>4.1628988566903526</v>
      </c>
      <c r="E16" s="69">
        <v>6.2347104689418034</v>
      </c>
    </row>
    <row r="17" spans="1:5">
      <c r="A17" s="292">
        <v>45536</v>
      </c>
      <c r="B17" s="6"/>
      <c r="C17" s="14">
        <v>0.66632916995580249</v>
      </c>
      <c r="D17" s="128">
        <v>4.1173527418334759</v>
      </c>
      <c r="E17" s="69">
        <v>6.1791572806374049</v>
      </c>
    </row>
    <row r="18" spans="1:5">
      <c r="A18" s="292">
        <v>45566</v>
      </c>
      <c r="B18" s="6"/>
      <c r="C18" s="14">
        <v>0.66335943000386965</v>
      </c>
      <c r="D18" s="128">
        <v>4.0836211241707687</v>
      </c>
      <c r="E18" s="69">
        <v>6.1559705635705626</v>
      </c>
    </row>
    <row r="19" spans="1:5">
      <c r="A19" s="292">
        <v>45597</v>
      </c>
      <c r="B19" s="6"/>
      <c r="C19" s="14">
        <v>0.66534554601106477</v>
      </c>
      <c r="D19" s="128">
        <v>4.0839735187579373</v>
      </c>
      <c r="E19" s="69">
        <v>6.1381240819037819</v>
      </c>
    </row>
    <row r="20" spans="1:5">
      <c r="A20" s="292">
        <v>45627</v>
      </c>
      <c r="C20" s="14">
        <v>0.67130265428823399</v>
      </c>
      <c r="D20" s="128">
        <v>4.1294422008122895</v>
      </c>
      <c r="E20" s="69">
        <v>6.1513866725145565</v>
      </c>
    </row>
    <row r="22" spans="1:5">
      <c r="C22" s="223" t="s">
        <v>393</v>
      </c>
    </row>
  </sheetData>
  <hyperlinks>
    <hyperlink ref="A1" location="Índice!A1" display="Voltar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FCAD-A8F2-480D-9A85-E63430558E78}">
  <sheetPr>
    <tabColor rgb="FF00B0F0"/>
  </sheetPr>
  <dimension ref="A1:I37"/>
  <sheetViews>
    <sheetView showGridLines="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F7" sqref="F7"/>
    </sheetView>
  </sheetViews>
  <sheetFormatPr defaultColWidth="9.44140625" defaultRowHeight="14.4"/>
  <cols>
    <col min="1" max="1" width="13" style="2" customWidth="1"/>
    <col min="2" max="2" width="8.5546875" style="2" customWidth="1"/>
    <col min="3" max="9" width="17" style="2" customWidth="1"/>
    <col min="10" max="16384" width="9.44140625" style="2"/>
  </cols>
  <sheetData>
    <row r="1" spans="1:9">
      <c r="A1" s="1" t="s">
        <v>419</v>
      </c>
      <c r="B1" s="1"/>
    </row>
    <row r="2" spans="1:9" s="51" customFormat="1" ht="23.4">
      <c r="E2" s="7" t="str">
        <f>Índice!AF3</f>
        <v>Analysis of Current Biofuels Outlook – Year 2024</v>
      </c>
      <c r="G2" s="10"/>
      <c r="H2" s="10"/>
      <c r="I2" s="10"/>
    </row>
    <row r="5" spans="1:9">
      <c r="C5" s="36" t="str">
        <f>Índice!AF50</f>
        <v>Chart 27 - Tax Differentiation - ICMS "ad rem" (*) (gasoline type C vs. hydrous ethanol) 2024</v>
      </c>
      <c r="D5" s="36"/>
      <c r="E5" s="36"/>
      <c r="F5" s="13"/>
      <c r="G5" s="13"/>
      <c r="H5" s="13"/>
    </row>
    <row r="6" spans="1:9">
      <c r="C6" s="131"/>
      <c r="D6" s="131"/>
      <c r="E6" s="131"/>
    </row>
    <row r="7" spans="1:9" ht="28.8">
      <c r="A7" s="4" t="s">
        <v>371</v>
      </c>
      <c r="C7" s="5" t="s">
        <v>170</v>
      </c>
    </row>
    <row r="8" spans="1:9">
      <c r="B8" s="4"/>
      <c r="C8" s="31" t="s">
        <v>10</v>
      </c>
    </row>
    <row r="9" spans="1:9">
      <c r="A9" s="22" t="s">
        <v>56</v>
      </c>
      <c r="C9" s="132">
        <v>0.12953207175706571</v>
      </c>
    </row>
    <row r="10" spans="1:9">
      <c r="A10" s="118" t="s">
        <v>50</v>
      </c>
      <c r="B10" s="6"/>
      <c r="C10" s="132">
        <v>0.12556564104513773</v>
      </c>
    </row>
    <row r="11" spans="1:9">
      <c r="A11" s="118" t="s">
        <v>52</v>
      </c>
      <c r="B11" s="6"/>
      <c r="C11" s="132">
        <v>0.11583150752623136</v>
      </c>
    </row>
    <row r="12" spans="1:9">
      <c r="A12" s="118" t="s">
        <v>48</v>
      </c>
      <c r="B12" s="6"/>
      <c r="C12" s="132">
        <v>0.11090203626284978</v>
      </c>
    </row>
    <row r="13" spans="1:9">
      <c r="A13" s="118" t="s">
        <v>57</v>
      </c>
      <c r="B13" s="6"/>
      <c r="C13" s="132">
        <v>0.10165749854346617</v>
      </c>
    </row>
    <row r="14" spans="1:9">
      <c r="A14" s="118" t="s">
        <v>63</v>
      </c>
      <c r="B14" s="6"/>
      <c r="C14" s="132">
        <v>9.845869115056588E-2</v>
      </c>
    </row>
    <row r="15" spans="1:9">
      <c r="A15" s="22" t="s">
        <v>59</v>
      </c>
      <c r="C15" s="132">
        <v>9.272723059597443E-2</v>
      </c>
    </row>
    <row r="16" spans="1:9">
      <c r="A16" s="118" t="s">
        <v>51</v>
      </c>
      <c r="B16" s="6"/>
      <c r="C16" s="132">
        <v>9.1008199122581235E-2</v>
      </c>
    </row>
    <row r="17" spans="1:3">
      <c r="A17" s="118" t="s">
        <v>46</v>
      </c>
      <c r="B17" s="6"/>
      <c r="C17" s="132">
        <v>8.8991206487049251E-2</v>
      </c>
    </row>
    <row r="18" spans="1:3">
      <c r="A18" s="118" t="s">
        <v>58</v>
      </c>
      <c r="B18" s="6"/>
      <c r="C18" s="132">
        <v>7.8233483814337534E-2</v>
      </c>
    </row>
    <row r="19" spans="1:3">
      <c r="A19" s="118" t="s">
        <v>53</v>
      </c>
      <c r="B19" s="6"/>
      <c r="C19" s="132">
        <v>7.1221663487636089E-2</v>
      </c>
    </row>
    <row r="20" spans="1:3">
      <c r="A20" s="118" t="s">
        <v>69</v>
      </c>
      <c r="B20" s="6"/>
      <c r="C20" s="132">
        <v>6.9718840067872517E-2</v>
      </c>
    </row>
    <row r="21" spans="1:3">
      <c r="A21" s="118" t="s">
        <v>54</v>
      </c>
      <c r="B21" s="6"/>
      <c r="C21" s="132">
        <v>6.6308199122581235E-2</v>
      </c>
    </row>
    <row r="22" spans="1:3">
      <c r="A22" s="118" t="s">
        <v>72</v>
      </c>
      <c r="C22" s="132">
        <v>6.625719616797543E-2</v>
      </c>
    </row>
    <row r="23" spans="1:3">
      <c r="A23" s="118" t="s">
        <v>71</v>
      </c>
      <c r="C23" s="132">
        <v>6.5863596195445184E-2</v>
      </c>
    </row>
    <row r="24" spans="1:3">
      <c r="A24" s="118" t="s">
        <v>70</v>
      </c>
      <c r="C24" s="132">
        <v>6.4563596195445161E-2</v>
      </c>
    </row>
    <row r="25" spans="1:3">
      <c r="A25" s="118" t="s">
        <v>55</v>
      </c>
      <c r="C25" s="132">
        <v>6.3294104407577212E-2</v>
      </c>
    </row>
    <row r="26" spans="1:3">
      <c r="A26" s="118" t="s">
        <v>64</v>
      </c>
      <c r="B26" s="6"/>
      <c r="C26" s="132">
        <v>6.1248209676781629E-2</v>
      </c>
    </row>
    <row r="27" spans="1:3">
      <c r="A27" s="22" t="s">
        <v>68</v>
      </c>
      <c r="C27" s="132">
        <v>4.8843953790252553E-2</v>
      </c>
    </row>
    <row r="28" spans="1:3">
      <c r="A28" s="22" t="s">
        <v>65</v>
      </c>
      <c r="C28" s="132">
        <v>4.5719201816287386E-2</v>
      </c>
    </row>
    <row r="29" spans="1:3">
      <c r="A29" s="118" t="s">
        <v>60</v>
      </c>
      <c r="C29" s="132">
        <v>2.9223269136704727E-2</v>
      </c>
    </row>
    <row r="30" spans="1:3">
      <c r="A30" s="22" t="s">
        <v>47</v>
      </c>
      <c r="C30" s="132">
        <v>2.644720878383805E-2</v>
      </c>
    </row>
    <row r="31" spans="1:3">
      <c r="A31" s="22" t="s">
        <v>61</v>
      </c>
      <c r="C31" s="132">
        <v>2.1448282192339879E-2</v>
      </c>
    </row>
    <row r="32" spans="1:3">
      <c r="A32" s="22" t="s">
        <v>49</v>
      </c>
      <c r="C32" s="132">
        <v>2.0600159332827966E-2</v>
      </c>
    </row>
    <row r="33" spans="1:3">
      <c r="A33" s="22" t="s">
        <v>67</v>
      </c>
      <c r="C33" s="132">
        <v>1.386680829584705E-2</v>
      </c>
    </row>
    <row r="34" spans="1:3">
      <c r="A34" s="22" t="s">
        <v>62</v>
      </c>
      <c r="C34" s="132">
        <v>1.1092038305841878E-2</v>
      </c>
    </row>
    <row r="35" spans="1:3">
      <c r="A35" s="22" t="s">
        <v>66</v>
      </c>
      <c r="C35" s="132">
        <v>4.3872385460702601E-4</v>
      </c>
    </row>
    <row r="37" spans="1:3">
      <c r="C37" s="223" t="s">
        <v>360</v>
      </c>
    </row>
  </sheetData>
  <hyperlinks>
    <hyperlink ref="A1" location="Índice!A1" display="Voltar" xr:uid="{43732B69-5060-43FA-B164-7EE0057105A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>
    <tabColor rgb="FF00B0F0"/>
  </sheetPr>
  <dimension ref="A1:R3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9" sqref="C9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" style="2" customWidth="1"/>
    <col min="7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Índice!AF54</f>
        <v>Chart 28 - Flow of sugarcane and corn ethanol plants in Brazil</v>
      </c>
      <c r="D5" s="13"/>
      <c r="E5" s="13"/>
      <c r="F5" s="13"/>
    </row>
    <row r="6" spans="1:18">
      <c r="C6" s="28"/>
    </row>
    <row r="7" spans="1:18" ht="28.8">
      <c r="A7" s="4" t="s">
        <v>124</v>
      </c>
      <c r="C7" s="46" t="s">
        <v>171</v>
      </c>
      <c r="D7" s="46" t="s">
        <v>172</v>
      </c>
      <c r="E7" s="46" t="s">
        <v>173</v>
      </c>
      <c r="F7" s="46" t="s">
        <v>174</v>
      </c>
    </row>
    <row r="8" spans="1:18">
      <c r="B8" s="4"/>
      <c r="C8" s="38" t="s">
        <v>447</v>
      </c>
      <c r="D8" s="38"/>
      <c r="E8" s="38"/>
      <c r="F8" s="38"/>
    </row>
    <row r="9" spans="1:18">
      <c r="A9" s="6">
        <v>2005</v>
      </c>
      <c r="B9" s="6"/>
      <c r="C9" s="37">
        <v>8</v>
      </c>
      <c r="D9" s="37"/>
      <c r="E9" s="37"/>
      <c r="F9" s="37"/>
    </row>
    <row r="10" spans="1:18">
      <c r="A10" s="6">
        <v>2006</v>
      </c>
      <c r="B10" s="6"/>
      <c r="C10" s="37">
        <v>24</v>
      </c>
      <c r="D10" s="37"/>
      <c r="E10" s="37"/>
      <c r="F10" s="37"/>
    </row>
    <row r="11" spans="1:18">
      <c r="A11" s="6">
        <v>2007</v>
      </c>
      <c r="B11" s="6"/>
      <c r="C11" s="37">
        <v>26</v>
      </c>
      <c r="D11" s="37"/>
      <c r="E11" s="37"/>
      <c r="F11" s="37"/>
      <c r="H11" s="11"/>
    </row>
    <row r="12" spans="1:18">
      <c r="A12" s="6">
        <v>2008</v>
      </c>
      <c r="B12" s="6"/>
      <c r="C12" s="37">
        <v>34</v>
      </c>
      <c r="D12" s="37">
        <v>-4</v>
      </c>
      <c r="E12" s="37"/>
      <c r="F12" s="37"/>
    </row>
    <row r="13" spans="1:18">
      <c r="A13" s="6">
        <v>2009</v>
      </c>
      <c r="B13" s="6"/>
      <c r="C13" s="37">
        <v>21</v>
      </c>
      <c r="D13" s="37">
        <v>-5</v>
      </c>
      <c r="E13" s="37"/>
      <c r="F13" s="37"/>
    </row>
    <row r="14" spans="1:18">
      <c r="A14" s="6">
        <v>2010</v>
      </c>
      <c r="B14" s="6"/>
      <c r="C14" s="37">
        <v>13</v>
      </c>
      <c r="D14" s="37">
        <v>-5</v>
      </c>
      <c r="E14" s="37"/>
      <c r="F14" s="37"/>
    </row>
    <row r="15" spans="1:18">
      <c r="A15" s="6">
        <v>2011</v>
      </c>
      <c r="B15" s="6"/>
      <c r="C15" s="37">
        <v>5</v>
      </c>
      <c r="D15" s="37">
        <v>-19</v>
      </c>
      <c r="E15" s="37"/>
      <c r="F15" s="37"/>
    </row>
    <row r="16" spans="1:18">
      <c r="A16" s="6">
        <v>2012</v>
      </c>
      <c r="B16" s="6"/>
      <c r="C16" s="37">
        <v>2</v>
      </c>
      <c r="D16" s="37">
        <v>-20</v>
      </c>
      <c r="E16" s="37">
        <v>2</v>
      </c>
      <c r="F16" s="37">
        <v>1</v>
      </c>
    </row>
    <row r="17" spans="1:6">
      <c r="A17" s="6">
        <v>2013</v>
      </c>
      <c r="B17" s="6"/>
      <c r="C17" s="37">
        <v>3</v>
      </c>
      <c r="D17" s="37">
        <v>-17</v>
      </c>
      <c r="E17" s="37">
        <v>2</v>
      </c>
      <c r="F17" s="37">
        <v>1</v>
      </c>
    </row>
    <row r="18" spans="1:6">
      <c r="A18" s="6">
        <v>2014</v>
      </c>
      <c r="B18" s="6"/>
      <c r="C18" s="37"/>
      <c r="D18" s="37">
        <v>-15</v>
      </c>
      <c r="E18" s="37">
        <v>2</v>
      </c>
      <c r="F18" s="37">
        <v>1</v>
      </c>
    </row>
    <row r="19" spans="1:6">
      <c r="A19" s="6">
        <v>2015</v>
      </c>
      <c r="B19" s="6"/>
      <c r="C19" s="37">
        <v>1</v>
      </c>
      <c r="D19" s="37">
        <v>-11</v>
      </c>
      <c r="E19" s="37">
        <v>7</v>
      </c>
      <c r="F19" s="37">
        <v>2</v>
      </c>
    </row>
    <row r="20" spans="1:6">
      <c r="A20" s="6">
        <v>2016</v>
      </c>
      <c r="C20" s="37">
        <v>2</v>
      </c>
      <c r="D20" s="37"/>
      <c r="E20" s="37">
        <v>3</v>
      </c>
      <c r="F20" s="37">
        <v>1</v>
      </c>
    </row>
    <row r="21" spans="1:6">
      <c r="A21" s="6">
        <v>2017</v>
      </c>
      <c r="C21" s="37"/>
      <c r="D21" s="37">
        <v>-15</v>
      </c>
      <c r="E21" s="37">
        <v>3</v>
      </c>
      <c r="F21" s="37">
        <v>2</v>
      </c>
    </row>
    <row r="22" spans="1:6">
      <c r="A22" s="6">
        <v>2018</v>
      </c>
      <c r="C22" s="37"/>
      <c r="D22" s="37">
        <v>-6</v>
      </c>
      <c r="E22" s="37">
        <v>4</v>
      </c>
      <c r="F22" s="37">
        <v>3</v>
      </c>
    </row>
    <row r="23" spans="1:6">
      <c r="A23" s="6">
        <v>2019</v>
      </c>
      <c r="C23" s="37"/>
      <c r="D23" s="37">
        <v>-6</v>
      </c>
      <c r="E23" s="37">
        <v>1</v>
      </c>
      <c r="F23" s="37">
        <v>2</v>
      </c>
    </row>
    <row r="24" spans="1:6">
      <c r="A24" s="6">
        <v>2020</v>
      </c>
      <c r="C24" s="42"/>
      <c r="D24" s="42">
        <v>-3</v>
      </c>
      <c r="E24" s="42">
        <v>4</v>
      </c>
      <c r="F24" s="42">
        <v>2</v>
      </c>
    </row>
    <row r="25" spans="1:6">
      <c r="A25" s="6">
        <v>2021</v>
      </c>
      <c r="C25" s="42"/>
      <c r="D25" s="42">
        <v>-1</v>
      </c>
      <c r="E25" s="42"/>
      <c r="F25" s="42">
        <v>3</v>
      </c>
    </row>
    <row r="26" spans="1:6">
      <c r="A26" s="6">
        <v>2022</v>
      </c>
      <c r="C26" s="42"/>
      <c r="D26" s="42">
        <v>-6</v>
      </c>
      <c r="E26" s="42">
        <v>3</v>
      </c>
      <c r="F26" s="42">
        <v>2</v>
      </c>
    </row>
    <row r="27" spans="1:6">
      <c r="A27" s="6">
        <v>2023</v>
      </c>
      <c r="C27" s="42">
        <v>2</v>
      </c>
      <c r="D27" s="42"/>
      <c r="E27" s="42"/>
      <c r="F27" s="42">
        <v>6</v>
      </c>
    </row>
    <row r="28" spans="1:6">
      <c r="A28" s="6">
        <v>2024</v>
      </c>
      <c r="C28" s="6"/>
      <c r="D28" s="6"/>
      <c r="E28" s="6"/>
      <c r="F28" s="6">
        <v>6</v>
      </c>
    </row>
    <row r="29" spans="1:6">
      <c r="F29" s="64"/>
    </row>
    <row r="30" spans="1:6">
      <c r="C30" s="223" t="s">
        <v>394</v>
      </c>
    </row>
  </sheetData>
  <hyperlinks>
    <hyperlink ref="A1" location="Índice!A1" display="Voltar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F0"/>
  </sheetPr>
  <dimension ref="A1:I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T14" sqref="T1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3.554687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44140625" style="2"/>
  </cols>
  <sheetData>
    <row r="1" spans="1:9">
      <c r="A1" s="1" t="s">
        <v>419</v>
      </c>
      <c r="B1" s="1"/>
    </row>
    <row r="2" spans="1:9" ht="6" customHeight="1"/>
    <row r="3" spans="1:9" s="51" customFormat="1" ht="23.4">
      <c r="E3" s="7" t="str">
        <f>Índice!AF3</f>
        <v>Analysis of Current Biofuels Outlook – Year 2024</v>
      </c>
      <c r="G3" s="10"/>
      <c r="H3" s="10"/>
      <c r="I3" s="10"/>
    </row>
    <row r="6" spans="1:9">
      <c r="C6" s="13" t="str">
        <f>Índice!Q10</f>
        <v>Chart 2 - Share of plant sugarcane in the total harvested area and productivity (Brazil)</v>
      </c>
      <c r="D6" s="13"/>
      <c r="E6" s="13"/>
      <c r="F6" s="13"/>
    </row>
    <row r="8" spans="1:9" ht="43.2">
      <c r="A8" s="4" t="s">
        <v>359</v>
      </c>
      <c r="B8" s="4"/>
      <c r="C8" s="5" t="s">
        <v>110</v>
      </c>
      <c r="D8" s="5" t="s">
        <v>109</v>
      </c>
      <c r="E8" s="5" t="s">
        <v>108</v>
      </c>
      <c r="F8" s="5" t="s">
        <v>107</v>
      </c>
      <c r="G8" s="19" t="s">
        <v>106</v>
      </c>
    </row>
    <row r="9" spans="1:9">
      <c r="A9" s="6"/>
      <c r="B9" s="6"/>
      <c r="C9" s="297" t="s">
        <v>10</v>
      </c>
      <c r="D9" s="297"/>
      <c r="E9" s="297"/>
      <c r="F9" s="298"/>
      <c r="G9" s="16" t="s">
        <v>101</v>
      </c>
    </row>
    <row r="10" spans="1:9">
      <c r="A10" s="8" t="s">
        <v>0</v>
      </c>
      <c r="B10" s="6"/>
      <c r="C10" s="14">
        <v>0.19509656716620891</v>
      </c>
      <c r="D10" s="14">
        <v>0.18</v>
      </c>
      <c r="E10" s="14">
        <v>4.9436748255781093E-2</v>
      </c>
      <c r="F10" s="14">
        <v>0.14565981891042784</v>
      </c>
      <c r="G10" s="17">
        <v>76.903000000000006</v>
      </c>
    </row>
    <row r="11" spans="1:9">
      <c r="A11" s="8" t="s">
        <v>1</v>
      </c>
      <c r="B11" s="6"/>
      <c r="C11" s="14">
        <v>0.10416869889050964</v>
      </c>
      <c r="D11" s="14">
        <v>0.18</v>
      </c>
      <c r="E11" s="14">
        <v>2.1053373916339699E-2</v>
      </c>
      <c r="F11" s="14">
        <v>8.311532497416993E-2</v>
      </c>
      <c r="G11" s="17">
        <v>72.623000000000005</v>
      </c>
    </row>
    <row r="12" spans="1:9">
      <c r="A12" s="8" t="s">
        <v>2</v>
      </c>
      <c r="B12" s="6"/>
      <c r="C12" s="14">
        <v>0.10982186015448782</v>
      </c>
      <c r="D12" s="14">
        <v>0.18</v>
      </c>
      <c r="E12" s="14">
        <v>1.8192917181726255E-2</v>
      </c>
      <c r="F12" s="14">
        <v>9.1628942972761557E-2</v>
      </c>
      <c r="G12" s="17">
        <v>72.543000000000006</v>
      </c>
    </row>
    <row r="13" spans="1:9">
      <c r="A13" s="6" t="s">
        <v>3</v>
      </c>
      <c r="B13" s="6"/>
      <c r="C13" s="14">
        <v>0.13652974092982403</v>
      </c>
      <c r="D13" s="14">
        <v>0.18</v>
      </c>
      <c r="E13" s="14">
        <v>2.3789246600716761E-2</v>
      </c>
      <c r="F13" s="14">
        <v>0.11274049432910727</v>
      </c>
      <c r="G13" s="17">
        <v>72.233999999999995</v>
      </c>
    </row>
    <row r="14" spans="1:9">
      <c r="A14" s="6" t="s">
        <v>4</v>
      </c>
      <c r="B14" s="6"/>
      <c r="C14" s="14">
        <v>0.15175232468058594</v>
      </c>
      <c r="D14" s="14">
        <v>0.18</v>
      </c>
      <c r="E14" s="14">
        <v>2.6399861702175752E-2</v>
      </c>
      <c r="F14" s="14">
        <v>0.12535246297841016</v>
      </c>
      <c r="G14" s="17">
        <v>76.132999999999996</v>
      </c>
    </row>
    <row r="15" spans="1:9">
      <c r="A15" s="6" t="s">
        <v>5</v>
      </c>
      <c r="B15" s="6"/>
      <c r="C15" s="14">
        <v>0.1627921236100198</v>
      </c>
      <c r="D15" s="14">
        <v>0.18</v>
      </c>
      <c r="E15" s="14">
        <v>2.383378457036928E-2</v>
      </c>
      <c r="F15" s="14">
        <v>0.13895833903965052</v>
      </c>
      <c r="G15" s="17">
        <v>75.965000000000003</v>
      </c>
    </row>
    <row r="16" spans="1:9">
      <c r="A16" s="6" t="s">
        <v>6</v>
      </c>
      <c r="C16" s="14">
        <v>0.15329719290985586</v>
      </c>
      <c r="D16" s="14">
        <v>0.18</v>
      </c>
      <c r="E16" s="14">
        <v>2.0327617367653376E-2</v>
      </c>
      <c r="F16" s="14">
        <v>0.13296957554220248</v>
      </c>
      <c r="G16" s="17">
        <v>69.354844944798302</v>
      </c>
    </row>
    <row r="17" spans="1:7">
      <c r="A17" s="6" t="s">
        <v>7</v>
      </c>
      <c r="C17" s="14">
        <v>0.14807761200369227</v>
      </c>
      <c r="D17" s="14">
        <v>0.18</v>
      </c>
      <c r="E17" s="14">
        <v>1.653838315179762E-2</v>
      </c>
      <c r="F17" s="14">
        <v>0.13153922885189467</v>
      </c>
      <c r="G17" s="17">
        <v>73.655486687583803</v>
      </c>
    </row>
    <row r="18" spans="1:7">
      <c r="A18" s="6" t="s">
        <v>8</v>
      </c>
      <c r="C18" s="14">
        <v>0.14801991069791104</v>
      </c>
      <c r="D18" s="14">
        <v>0.18</v>
      </c>
      <c r="E18" s="14">
        <v>2.9027870969843727E-2</v>
      </c>
      <c r="F18" s="14">
        <v>0.11899203972806732</v>
      </c>
      <c r="G18" s="17">
        <v>85.579582949119398</v>
      </c>
    </row>
    <row r="19" spans="1:7">
      <c r="A19" s="6" t="s">
        <v>9</v>
      </c>
      <c r="C19" s="14">
        <v>0.15888601770814051</v>
      </c>
      <c r="D19" s="14">
        <v>0.18</v>
      </c>
      <c r="E19" s="14">
        <v>2.4871172052837023E-2</v>
      </c>
      <c r="F19" s="14">
        <v>0.13401484565530344</v>
      </c>
      <c r="G19" s="17">
        <v>77.222671937183605</v>
      </c>
    </row>
    <row r="21" spans="1:7">
      <c r="C21" s="223" t="s">
        <v>375</v>
      </c>
      <c r="G21" s="85"/>
    </row>
    <row r="23" spans="1:7">
      <c r="G23" s="85"/>
    </row>
  </sheetData>
  <mergeCells count="1">
    <mergeCell ref="C9:F9"/>
  </mergeCells>
  <hyperlinks>
    <hyperlink ref="A1" location="Índice!A1" display="Voltar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95C5-1393-4F1A-9404-08CCCDEC732B}">
  <sheetPr>
    <tabColor rgb="FF00B0F0"/>
  </sheetPr>
  <dimension ref="A1:R1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9" sqref="C9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6" width="13" style="2" customWidth="1"/>
    <col min="7" max="16384" width="9.44140625" style="2"/>
  </cols>
  <sheetData>
    <row r="1" spans="1:18">
      <c r="A1" s="210" t="s">
        <v>419</v>
      </c>
      <c r="B1" s="21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4" spans="1:18">
      <c r="C4" s="60"/>
    </row>
    <row r="5" spans="1:18">
      <c r="C5" s="3" t="str">
        <f>Índice!AF58</f>
        <v>Chart 29 - Production, excess and nominal ethanol capacity in 2024</v>
      </c>
    </row>
    <row r="7" spans="1:18" ht="28.8">
      <c r="A7" s="66" t="s">
        <v>84</v>
      </c>
      <c r="C7" s="5" t="s">
        <v>176</v>
      </c>
      <c r="D7" s="5" t="s">
        <v>177</v>
      </c>
      <c r="E7" s="5" t="s">
        <v>175</v>
      </c>
    </row>
    <row r="8" spans="1:18">
      <c r="C8" s="29" t="s">
        <v>443</v>
      </c>
      <c r="D8" s="29"/>
      <c r="E8" s="29"/>
    </row>
    <row r="9" spans="1:18">
      <c r="A9" s="42" t="s">
        <v>197</v>
      </c>
      <c r="C9" s="12">
        <v>29.698944999999998</v>
      </c>
      <c r="D9" s="12">
        <v>18.708855000000003</v>
      </c>
      <c r="E9" s="12">
        <v>48.407800000000002</v>
      </c>
    </row>
    <row r="10" spans="1:18">
      <c r="A10" s="42" t="s">
        <v>227</v>
      </c>
      <c r="C10" s="12">
        <v>7.6450809999999993</v>
      </c>
      <c r="D10" s="12">
        <v>2.993329000000001</v>
      </c>
      <c r="E10" s="12">
        <v>10.63841</v>
      </c>
    </row>
    <row r="12" spans="1:18">
      <c r="C12" s="223" t="s">
        <v>395</v>
      </c>
    </row>
    <row r="14" spans="1:18">
      <c r="E14" s="5"/>
      <c r="F14" s="5"/>
    </row>
    <row r="17" spans="5:6">
      <c r="E17" s="12"/>
      <c r="F17" s="12"/>
    </row>
    <row r="18" spans="5:6">
      <c r="E18" s="12"/>
      <c r="F18" s="12"/>
    </row>
  </sheetData>
  <hyperlinks>
    <hyperlink ref="A1" location="Índice!A1" display="Voltar" xr:uid="{BF2E3E7F-9A02-4E5D-87E5-64B94C8F161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>
    <tabColor rgb="FF00B0F0"/>
  </sheetPr>
  <dimension ref="A1:R2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9" sqref="C9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Índice!AF62</f>
        <v>Chart 30 - Evolution of the installed ethanol production capacity in Brazil</v>
      </c>
      <c r="D5" s="13"/>
    </row>
    <row r="6" spans="1:18">
      <c r="C6" s="60"/>
    </row>
    <row r="7" spans="1:18" ht="28.8">
      <c r="A7" s="66" t="s">
        <v>124</v>
      </c>
      <c r="C7" s="46" t="s">
        <v>157</v>
      </c>
      <c r="D7" s="46" t="s">
        <v>153</v>
      </c>
    </row>
    <row r="8" spans="1:18">
      <c r="B8" s="4"/>
      <c r="C8" s="31" t="s">
        <v>448</v>
      </c>
      <c r="D8" s="31"/>
    </row>
    <row r="9" spans="1:18">
      <c r="A9" s="42">
        <v>2014</v>
      </c>
      <c r="B9" s="6"/>
      <c r="C9" s="37">
        <v>106</v>
      </c>
      <c r="D9" s="37">
        <v>206</v>
      </c>
      <c r="E9" s="11"/>
      <c r="F9" s="40"/>
      <c r="H9" s="11"/>
    </row>
    <row r="10" spans="1:18">
      <c r="A10" s="42">
        <v>2015</v>
      </c>
      <c r="B10" s="6"/>
      <c r="C10" s="37">
        <v>116</v>
      </c>
      <c r="D10" s="37">
        <v>213</v>
      </c>
      <c r="E10" s="11"/>
      <c r="F10" s="40"/>
    </row>
    <row r="11" spans="1:18">
      <c r="A11" s="42">
        <v>2016</v>
      </c>
      <c r="B11" s="6"/>
      <c r="C11" s="37">
        <v>120</v>
      </c>
      <c r="D11" s="37">
        <v>219</v>
      </c>
      <c r="F11" s="11"/>
      <c r="G11" s="40"/>
    </row>
    <row r="12" spans="1:18">
      <c r="A12" s="42">
        <v>2017</v>
      </c>
      <c r="B12" s="6"/>
      <c r="C12" s="37">
        <v>128</v>
      </c>
      <c r="D12" s="37">
        <v>237</v>
      </c>
      <c r="G12" s="40"/>
    </row>
    <row r="13" spans="1:18">
      <c r="A13" s="42">
        <v>2018</v>
      </c>
      <c r="B13" s="6"/>
      <c r="C13" s="42">
        <v>126</v>
      </c>
      <c r="D13" s="42">
        <v>233</v>
      </c>
      <c r="G13" s="40"/>
    </row>
    <row r="14" spans="1:18">
      <c r="A14" s="42">
        <v>2019</v>
      </c>
      <c r="B14" s="6"/>
      <c r="C14" s="42">
        <v>130</v>
      </c>
      <c r="D14" s="42">
        <v>237</v>
      </c>
    </row>
    <row r="15" spans="1:18">
      <c r="A15" s="42">
        <v>2020</v>
      </c>
      <c r="B15" s="6"/>
      <c r="C15" s="42">
        <v>129.34100000000001</v>
      </c>
      <c r="D15" s="42">
        <v>242.90199999999999</v>
      </c>
    </row>
    <row r="16" spans="1:18">
      <c r="A16" s="42">
        <v>2021</v>
      </c>
      <c r="B16" s="6"/>
      <c r="C16" s="42">
        <v>132</v>
      </c>
      <c r="D16" s="42">
        <v>246</v>
      </c>
    </row>
    <row r="17" spans="1:4">
      <c r="A17" s="42">
        <v>2022</v>
      </c>
      <c r="B17" s="6"/>
      <c r="C17" s="42">
        <v>135.773</v>
      </c>
      <c r="D17" s="42">
        <v>251.30529999999999</v>
      </c>
    </row>
    <row r="18" spans="1:4">
      <c r="A18" s="42">
        <v>2023</v>
      </c>
      <c r="C18" s="42">
        <v>140</v>
      </c>
      <c r="D18" s="42">
        <v>257</v>
      </c>
    </row>
    <row r="19" spans="1:4">
      <c r="A19" s="42">
        <v>2024</v>
      </c>
      <c r="C19" s="42">
        <v>147.22999999999999</v>
      </c>
      <c r="D19" s="42">
        <v>269.3338</v>
      </c>
    </row>
    <row r="21" spans="1:4">
      <c r="C21" s="223" t="s">
        <v>380</v>
      </c>
    </row>
  </sheetData>
  <hyperlinks>
    <hyperlink ref="A1" location="Índice!A1" display="Voltar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H7" sqref="H7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5" width="14.44140625" style="2" customWidth="1"/>
    <col min="6" max="6" width="15.554687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Índice!_Ref65677600</f>
        <v>Chart 31 - Brazilian ethanol tanking capacity by region in 2024</v>
      </c>
      <c r="D5" s="13"/>
    </row>
    <row r="6" spans="1:18">
      <c r="C6" s="60"/>
    </row>
    <row r="7" spans="1:18">
      <c r="A7" s="66" t="s">
        <v>372</v>
      </c>
      <c r="C7" s="46" t="s">
        <v>31</v>
      </c>
    </row>
    <row r="8" spans="1:18">
      <c r="B8" s="4"/>
      <c r="C8" s="92" t="s">
        <v>373</v>
      </c>
    </row>
    <row r="9" spans="1:18">
      <c r="A9" s="22" t="s">
        <v>178</v>
      </c>
      <c r="B9" s="6"/>
      <c r="C9" s="217">
        <v>5.5307199999999996</v>
      </c>
      <c r="D9" s="77"/>
      <c r="E9" s="11"/>
    </row>
    <row r="10" spans="1:18">
      <c r="A10" s="22" t="s">
        <v>179</v>
      </c>
      <c r="B10" s="6"/>
      <c r="C10" s="217">
        <v>1.120355</v>
      </c>
      <c r="D10" s="77"/>
    </row>
    <row r="11" spans="1:18">
      <c r="A11" s="22" t="s">
        <v>180</v>
      </c>
      <c r="B11" s="6"/>
      <c r="C11" s="217">
        <v>0.1198</v>
      </c>
      <c r="D11" s="77"/>
    </row>
    <row r="12" spans="1:18">
      <c r="A12" s="22" t="s">
        <v>181</v>
      </c>
      <c r="B12" s="6"/>
      <c r="C12" s="217">
        <v>11.586449</v>
      </c>
      <c r="D12" s="77"/>
    </row>
    <row r="13" spans="1:18">
      <c r="A13" s="22" t="s">
        <v>182</v>
      </c>
      <c r="B13" s="6"/>
      <c r="C13" s="217">
        <v>0.89163800000000004</v>
      </c>
      <c r="D13" s="77"/>
    </row>
    <row r="14" spans="1:18">
      <c r="A14" s="70" t="s">
        <v>111</v>
      </c>
      <c r="B14" s="6"/>
      <c r="C14" s="218">
        <v>19.248961999999999</v>
      </c>
      <c r="D14" s="77"/>
    </row>
    <row r="16" spans="1:18">
      <c r="C16" s="223" t="s">
        <v>380</v>
      </c>
    </row>
  </sheetData>
  <hyperlinks>
    <hyperlink ref="A1" location="Índice!A1" display="Voltar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>
    <tabColor rgb="FF00B0F0"/>
  </sheetPr>
  <dimension ref="A1:R5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9" sqref="C9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7" width="11.5546875" style="2" customWidth="1"/>
    <col min="8" max="8" width="17" style="2" customWidth="1"/>
    <col min="9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s="53" customFormat="1" ht="23.4">
      <c r="D3" s="54"/>
      <c r="E3" s="54"/>
      <c r="F3" s="54"/>
      <c r="G3" s="54"/>
      <c r="H3" s="54"/>
    </row>
    <row r="5" spans="1:18">
      <c r="C5" s="21" t="str">
        <f>Índice!AU10</f>
        <v>Chart 32 – Share of sugarcane biomass in electricity generation</v>
      </c>
      <c r="D5" s="13"/>
      <c r="E5" s="13"/>
    </row>
    <row r="6" spans="1:18">
      <c r="C6" s="28"/>
    </row>
    <row r="7" spans="1:18" ht="43.2">
      <c r="A7" s="4" t="s">
        <v>369</v>
      </c>
      <c r="C7" s="5" t="s">
        <v>183</v>
      </c>
      <c r="D7" s="5" t="s">
        <v>184</v>
      </c>
      <c r="E7" s="5" t="s">
        <v>185</v>
      </c>
      <c r="F7" s="5" t="s">
        <v>186</v>
      </c>
      <c r="G7" s="5" t="s">
        <v>187</v>
      </c>
      <c r="H7" s="5" t="s">
        <v>188</v>
      </c>
    </row>
    <row r="8" spans="1:18">
      <c r="B8" s="4"/>
      <c r="C8" s="31" t="s">
        <v>449</v>
      </c>
      <c r="D8" s="31"/>
      <c r="E8" s="31"/>
      <c r="F8" s="31"/>
      <c r="G8" s="31"/>
      <c r="H8" s="31"/>
    </row>
    <row r="9" spans="1:18">
      <c r="A9" s="22">
        <v>44197</v>
      </c>
      <c r="C9" s="105">
        <v>43.055918282786301</v>
      </c>
      <c r="D9" s="105">
        <v>3.0107750851155894</v>
      </c>
      <c r="E9" s="105">
        <v>14.685228753545697</v>
      </c>
      <c r="F9" s="105">
        <v>7.3411080843427463</v>
      </c>
      <c r="G9" s="105">
        <v>0.69686851530913985</v>
      </c>
      <c r="H9" s="105">
        <v>0.93349640125537647</v>
      </c>
    </row>
    <row r="10" spans="1:18">
      <c r="A10" s="22">
        <v>44228</v>
      </c>
      <c r="C10" s="105">
        <v>48.636146684226212</v>
      </c>
      <c r="D10" s="105">
        <v>3.2546851999345208</v>
      </c>
      <c r="E10" s="105">
        <v>11.555042103209821</v>
      </c>
      <c r="F10" s="105">
        <v>5.2444286903482142</v>
      </c>
      <c r="G10" s="105">
        <v>0.61380130197172578</v>
      </c>
      <c r="H10" s="105">
        <v>0.94613698450000028</v>
      </c>
    </row>
    <row r="11" spans="1:18">
      <c r="A11" s="22">
        <v>44256</v>
      </c>
      <c r="C11" s="105">
        <v>50.102470913971786</v>
      </c>
      <c r="D11" s="105">
        <v>3.002821238688171</v>
      </c>
      <c r="E11" s="105">
        <v>10.024262094711021</v>
      </c>
      <c r="F11" s="105">
        <v>5.197948959903222</v>
      </c>
      <c r="G11" s="105">
        <v>0.7395693312728493</v>
      </c>
      <c r="H11" s="105">
        <v>1.2523084121854831</v>
      </c>
    </row>
    <row r="12" spans="1:18">
      <c r="A12" s="22">
        <v>44287</v>
      </c>
      <c r="C12" s="105">
        <v>44.758744154919462</v>
      </c>
      <c r="D12" s="105">
        <v>2.3253986975208312</v>
      </c>
      <c r="E12" s="105">
        <v>11.40964861692639</v>
      </c>
      <c r="F12" s="105">
        <v>6.0772957319777801</v>
      </c>
      <c r="G12" s="105">
        <v>0.74235549133750023</v>
      </c>
      <c r="H12" s="105">
        <v>2.9086769082069455</v>
      </c>
    </row>
    <row r="13" spans="1:18">
      <c r="A13" s="22">
        <v>44317</v>
      </c>
      <c r="C13" s="105">
        <v>41.426051375123649</v>
      </c>
      <c r="D13" s="105">
        <v>2.019226326241935</v>
      </c>
      <c r="E13" s="105">
        <v>12.950243489666665</v>
      </c>
      <c r="F13" s="105">
        <v>6.9416524381491946</v>
      </c>
      <c r="G13" s="105">
        <v>0.74508883303629059</v>
      </c>
      <c r="H13" s="105">
        <v>4.2496290215994641</v>
      </c>
    </row>
    <row r="14" spans="1:18">
      <c r="A14" s="22">
        <v>44348</v>
      </c>
      <c r="C14" s="105">
        <v>35.385266839890306</v>
      </c>
      <c r="D14" s="105">
        <v>2.2390044905027779</v>
      </c>
      <c r="E14" s="105">
        <v>17.241745852181943</v>
      </c>
      <c r="F14" s="105">
        <v>7.853721679090274</v>
      </c>
      <c r="G14" s="105">
        <v>0.77722522695277774</v>
      </c>
      <c r="H14" s="105">
        <v>4.2792456660069451</v>
      </c>
    </row>
    <row r="15" spans="1:18">
      <c r="A15" s="22">
        <v>44378</v>
      </c>
      <c r="C15" s="105">
        <v>31.406729007879047</v>
      </c>
      <c r="D15" s="105">
        <v>1.8790712425860212</v>
      </c>
      <c r="E15" s="105">
        <v>18.866589502110223</v>
      </c>
      <c r="F15" s="105">
        <v>9.4507232820618317</v>
      </c>
      <c r="G15" s="105">
        <v>0.79180238205107512</v>
      </c>
      <c r="H15" s="105">
        <v>4.6036110666357555</v>
      </c>
    </row>
    <row r="16" spans="1:18">
      <c r="A16" s="22">
        <v>44409</v>
      </c>
      <c r="C16" s="105">
        <v>30.188633376883075</v>
      </c>
      <c r="D16" s="105">
        <v>1.5653480974032263</v>
      </c>
      <c r="E16" s="105">
        <v>20.833353200942202</v>
      </c>
      <c r="F16" s="105">
        <v>10.685557449802422</v>
      </c>
      <c r="G16" s="105">
        <v>0.78665247752956957</v>
      </c>
      <c r="H16" s="105">
        <v>4.5430325694919338</v>
      </c>
    </row>
    <row r="17" spans="1:8">
      <c r="A17" s="22">
        <v>44440</v>
      </c>
      <c r="C17" s="105">
        <v>32.413151968979179</v>
      </c>
      <c r="D17" s="105">
        <v>1.837413515701388</v>
      </c>
      <c r="E17" s="105">
        <v>20.978255745684727</v>
      </c>
      <c r="F17" s="105">
        <v>10.510493333309732</v>
      </c>
      <c r="G17" s="105">
        <v>1.0028709609305557</v>
      </c>
      <c r="H17" s="105">
        <v>4.3680634521027839</v>
      </c>
    </row>
    <row r="18" spans="1:8">
      <c r="A18" s="22">
        <v>44470</v>
      </c>
      <c r="C18" s="105">
        <v>31.759476055236561</v>
      </c>
      <c r="D18" s="105">
        <v>2.7794554547284926</v>
      </c>
      <c r="E18" s="105">
        <v>20.406066493880374</v>
      </c>
      <c r="F18" s="105">
        <v>9.3388284700671989</v>
      </c>
      <c r="G18" s="105">
        <v>0.95116888364919339</v>
      </c>
      <c r="H18" s="105">
        <v>3.2962546506155905</v>
      </c>
    </row>
    <row r="19" spans="1:8">
      <c r="A19" s="22">
        <v>44501</v>
      </c>
      <c r="C19" s="105">
        <v>37.0979149092</v>
      </c>
      <c r="D19" s="105">
        <v>2.8680394562986131</v>
      </c>
      <c r="E19" s="105">
        <v>18.052308906868056</v>
      </c>
      <c r="F19" s="105">
        <v>7.8205864859999945</v>
      </c>
      <c r="G19" s="105">
        <v>1.0754736369583326</v>
      </c>
      <c r="H19" s="105">
        <v>2.2382228385444445</v>
      </c>
    </row>
    <row r="20" spans="1:8">
      <c r="A20" s="22">
        <v>44531</v>
      </c>
      <c r="C20" s="105">
        <v>42.169870985560493</v>
      </c>
      <c r="D20" s="105">
        <v>2.9393565584260783</v>
      </c>
      <c r="E20" s="105">
        <v>12.977591632014784</v>
      </c>
      <c r="F20" s="105">
        <v>7.7491472372983905</v>
      </c>
      <c r="G20" s="105">
        <v>1.0005472998064515</v>
      </c>
      <c r="H20" s="105">
        <v>1.0923567753534946</v>
      </c>
    </row>
    <row r="21" spans="1:8">
      <c r="A21" s="22">
        <v>44562</v>
      </c>
      <c r="C21" s="105">
        <v>47.867830158000011</v>
      </c>
      <c r="D21" s="105">
        <v>3.0825081319999974</v>
      </c>
      <c r="E21" s="105">
        <v>9.1113799699999998</v>
      </c>
      <c r="F21" s="105">
        <v>5.9992195350000079</v>
      </c>
      <c r="G21" s="105">
        <v>1.0821297719999996</v>
      </c>
      <c r="H21" s="105">
        <v>0.87376081199999978</v>
      </c>
    </row>
    <row r="22" spans="1:8">
      <c r="A22" s="22">
        <v>44593</v>
      </c>
      <c r="C22" s="105">
        <v>51.534764667999994</v>
      </c>
      <c r="D22" s="105">
        <v>3.2106262039999995</v>
      </c>
      <c r="E22" s="105">
        <v>7.5384775100000017</v>
      </c>
      <c r="F22" s="105">
        <v>6.6233657879999974</v>
      </c>
      <c r="G22" s="105">
        <v>1.1856899149999998</v>
      </c>
      <c r="H22" s="105">
        <v>0.81045709299999991</v>
      </c>
    </row>
    <row r="23" spans="1:8">
      <c r="A23" s="22">
        <v>44621</v>
      </c>
      <c r="C23" s="105">
        <v>52.717697172999991</v>
      </c>
      <c r="D23" s="105">
        <v>3.35596988</v>
      </c>
      <c r="E23" s="105">
        <v>6.8740594660000003</v>
      </c>
      <c r="F23" s="105">
        <v>7.0686179840000012</v>
      </c>
      <c r="G23" s="105">
        <v>1.1747714630000001</v>
      </c>
      <c r="H23" s="105">
        <v>1.0312562200000002</v>
      </c>
    </row>
    <row r="24" spans="1:8">
      <c r="A24" s="22">
        <v>44652</v>
      </c>
      <c r="C24" s="105">
        <v>49.412717150999988</v>
      </c>
      <c r="D24" s="105">
        <v>3.4582254800000016</v>
      </c>
      <c r="E24" s="105">
        <v>6.2190884359999998</v>
      </c>
      <c r="F24" s="105">
        <v>6.8911673710000025</v>
      </c>
      <c r="G24" s="105">
        <v>1.2116219119999998</v>
      </c>
      <c r="H24" s="105">
        <v>2.2085993880000001</v>
      </c>
    </row>
    <row r="25" spans="1:8">
      <c r="A25" s="22">
        <v>44682</v>
      </c>
      <c r="C25" s="105">
        <v>45.145739974000001</v>
      </c>
      <c r="D25" s="105">
        <v>3.1489908889999998</v>
      </c>
      <c r="E25" s="105">
        <v>8.1048935489999998</v>
      </c>
      <c r="F25" s="105">
        <v>7.7544113620000061</v>
      </c>
      <c r="G25" s="105">
        <v>1.132851335</v>
      </c>
      <c r="H25" s="105">
        <v>3.9453943929999995</v>
      </c>
    </row>
    <row r="26" spans="1:8">
      <c r="A26" s="22">
        <v>44713</v>
      </c>
      <c r="C26" s="105">
        <v>43.633191914999998</v>
      </c>
      <c r="D26" s="105">
        <v>3.2030059049999999</v>
      </c>
      <c r="E26" s="105">
        <v>8.7979870620000025</v>
      </c>
      <c r="F26" s="105">
        <v>8.059860052000003</v>
      </c>
      <c r="G26" s="105">
        <v>1.1524910919999998</v>
      </c>
      <c r="H26" s="105">
        <v>4.2816607000000007</v>
      </c>
    </row>
    <row r="27" spans="1:8">
      <c r="A27" s="22">
        <v>44743</v>
      </c>
      <c r="C27" s="105">
        <v>41.616739948999985</v>
      </c>
      <c r="D27" s="105">
        <v>2.447180694</v>
      </c>
      <c r="E27" s="105">
        <v>8.6787099170000008</v>
      </c>
      <c r="F27" s="105">
        <v>10.949852594999999</v>
      </c>
      <c r="G27" s="105">
        <v>1.2446080739999998</v>
      </c>
      <c r="H27" s="105">
        <v>4.7213299590000011</v>
      </c>
    </row>
    <row r="28" spans="1:8">
      <c r="A28" s="22">
        <v>44774</v>
      </c>
      <c r="C28" s="105">
        <v>40.138815864000001</v>
      </c>
      <c r="D28" s="105">
        <v>2.4817577500000008</v>
      </c>
      <c r="E28" s="105">
        <v>9.2691829670000025</v>
      </c>
      <c r="F28" s="105">
        <v>12.191886998999998</v>
      </c>
      <c r="G28" s="105">
        <v>1.4664015009999998</v>
      </c>
      <c r="H28" s="105">
        <v>4.4231734060000019</v>
      </c>
    </row>
    <row r="29" spans="1:8">
      <c r="A29" s="22">
        <v>44805</v>
      </c>
      <c r="C29" s="105">
        <v>40.630320968999989</v>
      </c>
      <c r="D29" s="105">
        <v>2.2085310399999982</v>
      </c>
      <c r="E29" s="105">
        <v>9.0332472429999999</v>
      </c>
      <c r="F29" s="105">
        <v>12.429079546999992</v>
      </c>
      <c r="G29" s="105">
        <v>1.7130606760000011</v>
      </c>
      <c r="H29" s="105">
        <v>4.1515856910000002</v>
      </c>
    </row>
    <row r="30" spans="1:8">
      <c r="A30" s="22">
        <v>44835</v>
      </c>
      <c r="C30" s="105">
        <v>40.852982375999993</v>
      </c>
      <c r="D30" s="105">
        <v>2.691322247</v>
      </c>
      <c r="E30" s="105">
        <v>9.0075716069999974</v>
      </c>
      <c r="F30" s="105">
        <v>12.558098282000001</v>
      </c>
      <c r="G30" s="105">
        <v>1.7930987539999996</v>
      </c>
      <c r="H30" s="105">
        <v>3.7313993910000005</v>
      </c>
    </row>
    <row r="31" spans="1:8">
      <c r="A31" s="22">
        <v>44866</v>
      </c>
      <c r="C31" s="105">
        <v>46.489830808000001</v>
      </c>
      <c r="D31" s="105">
        <v>2.5885758009999993</v>
      </c>
      <c r="E31" s="105">
        <v>7.47991283</v>
      </c>
      <c r="F31" s="105">
        <v>8.0625960529999983</v>
      </c>
      <c r="G31" s="105">
        <v>1.590258435</v>
      </c>
      <c r="H31" s="105">
        <v>3.193928477</v>
      </c>
    </row>
    <row r="32" spans="1:8">
      <c r="A32" s="22">
        <v>44896</v>
      </c>
      <c r="C32" s="105">
        <v>47.686403538</v>
      </c>
      <c r="D32" s="105">
        <v>3.2690631550000027</v>
      </c>
      <c r="E32" s="105">
        <v>6.4120902159999993</v>
      </c>
      <c r="F32" s="105">
        <v>8.1872938909999977</v>
      </c>
      <c r="G32" s="105">
        <v>1.7133229850000005</v>
      </c>
      <c r="H32" s="105">
        <v>1.5039492249999999</v>
      </c>
    </row>
    <row r="33" spans="1:8">
      <c r="A33" s="22">
        <v>44927</v>
      </c>
      <c r="C33" s="105">
        <v>49.942791843217741</v>
      </c>
      <c r="D33" s="105">
        <v>3.3352306603051072</v>
      </c>
      <c r="E33" s="105">
        <v>5.8881415981182812</v>
      </c>
      <c r="F33" s="105">
        <v>8.2323309269704303</v>
      </c>
      <c r="G33" s="105">
        <v>1.8691192184798391</v>
      </c>
      <c r="H33" s="105">
        <v>1.0397643653024191</v>
      </c>
    </row>
    <row r="34" spans="1:8">
      <c r="A34" s="22">
        <v>44958</v>
      </c>
      <c r="C34" s="105">
        <v>52.420420943883933</v>
      </c>
      <c r="D34" s="105">
        <v>3.3777239827782743</v>
      </c>
      <c r="E34" s="105">
        <v>5.0354101222797629</v>
      </c>
      <c r="F34" s="105">
        <v>9.5206437865565476</v>
      </c>
      <c r="G34" s="105">
        <v>2.0585934730446427</v>
      </c>
      <c r="H34" s="105">
        <v>1.006743680299107</v>
      </c>
    </row>
    <row r="35" spans="1:8">
      <c r="A35" s="22">
        <v>44986</v>
      </c>
      <c r="C35" s="105">
        <v>55.016776457934135</v>
      </c>
      <c r="D35" s="105">
        <v>3.2919720375456989</v>
      </c>
      <c r="E35" s="105">
        <v>5.5402676206747312</v>
      </c>
      <c r="F35" s="105">
        <v>8.1161750920645162</v>
      </c>
      <c r="G35" s="105">
        <v>1.945487551458333</v>
      </c>
      <c r="H35" s="105">
        <v>1.2694890853225811</v>
      </c>
    </row>
    <row r="36" spans="1:8">
      <c r="A36" s="22">
        <v>45017</v>
      </c>
      <c r="C36" s="105">
        <v>49.104979649879169</v>
      </c>
      <c r="D36" s="105">
        <v>3.1142420337874999</v>
      </c>
      <c r="E36" s="105">
        <v>7.2415357364527786</v>
      </c>
      <c r="F36" s="105">
        <v>6.7025078166694447</v>
      </c>
      <c r="G36" s="105">
        <v>1.9060820772916671</v>
      </c>
      <c r="H36" s="105">
        <v>2.3918113526930562</v>
      </c>
    </row>
    <row r="37" spans="1:8">
      <c r="A37" s="22">
        <v>45047</v>
      </c>
      <c r="C37" s="105">
        <v>44.58999318925806</v>
      </c>
      <c r="D37" s="105">
        <v>2.7947465748185483</v>
      </c>
      <c r="E37" s="105">
        <v>8.6014694697271494</v>
      </c>
      <c r="F37" s="105">
        <v>9.2078865805913974</v>
      </c>
      <c r="G37" s="105">
        <v>1.9324196754704301</v>
      </c>
      <c r="H37" s="105">
        <v>4.2893079480927421</v>
      </c>
    </row>
    <row r="38" spans="1:8">
      <c r="A38" s="22">
        <v>45078</v>
      </c>
      <c r="C38" s="105">
        <v>39.648669761047231</v>
      </c>
      <c r="D38" s="105">
        <v>2.5797751715458328</v>
      </c>
      <c r="E38" s="105">
        <v>10.167573320899999</v>
      </c>
      <c r="F38" s="105">
        <v>11.6963655083375</v>
      </c>
      <c r="G38" s="105">
        <v>1.9346947535222221</v>
      </c>
      <c r="H38" s="105">
        <v>4.1961791651791662</v>
      </c>
    </row>
    <row r="39" spans="1:8">
      <c r="A39" s="22">
        <v>45108</v>
      </c>
      <c r="C39" s="105">
        <v>37.779463585990506</v>
      </c>
      <c r="D39" s="105">
        <v>2.5798718064543</v>
      </c>
      <c r="E39" s="105">
        <v>9.6994777696505263</v>
      </c>
      <c r="F39" s="105">
        <v>13.151218273550999</v>
      </c>
      <c r="G39" s="105">
        <v>2.1668881480766098</v>
      </c>
      <c r="H39" s="105">
        <v>4.6910877572903198</v>
      </c>
    </row>
    <row r="40" spans="1:8">
      <c r="A40" s="22">
        <v>45139</v>
      </c>
      <c r="C40" s="105">
        <v>41.080825087639703</v>
      </c>
      <c r="D40" s="105">
        <v>2.1384055271034899</v>
      </c>
      <c r="E40" s="105">
        <v>9.5155823485927264</v>
      </c>
      <c r="F40" s="105">
        <v>12.051598727744601</v>
      </c>
      <c r="G40" s="105">
        <v>2.4614425506061797</v>
      </c>
      <c r="H40" s="105">
        <v>4.6153207419408604</v>
      </c>
    </row>
    <row r="41" spans="1:8">
      <c r="A41" s="22">
        <v>45170</v>
      </c>
      <c r="C41" s="105">
        <v>43.368770333756899</v>
      </c>
      <c r="D41" s="105">
        <v>2.4561699575208298</v>
      </c>
      <c r="E41" s="105">
        <v>9.0440340801735957</v>
      </c>
      <c r="F41" s="105">
        <v>12.644444020970798</v>
      </c>
      <c r="G41" s="105">
        <v>2.7419614626527702</v>
      </c>
      <c r="H41" s="105">
        <v>4.5320256031833299</v>
      </c>
    </row>
    <row r="42" spans="1:8">
      <c r="A42" s="22">
        <v>45200</v>
      </c>
      <c r="C42" s="105">
        <v>45.100730198395162</v>
      </c>
      <c r="D42" s="105">
        <v>2.7595947087177417</v>
      </c>
      <c r="E42" s="105">
        <v>7.6251536798629029</v>
      </c>
      <c r="F42" s="105">
        <v>12.806264265287629</v>
      </c>
      <c r="G42" s="105">
        <v>2.7268003476102147</v>
      </c>
      <c r="H42" s="105">
        <v>4.1956475526438171</v>
      </c>
    </row>
    <row r="43" spans="1:8">
      <c r="A43" s="22">
        <v>45231</v>
      </c>
      <c r="C43" s="105">
        <v>47.220514418934719</v>
      </c>
      <c r="D43" s="105">
        <v>2.7779901003236107</v>
      </c>
      <c r="E43" s="105">
        <v>9.1493627304027765</v>
      </c>
      <c r="F43" s="105">
        <v>10.892236925361111</v>
      </c>
      <c r="G43" s="105">
        <v>2.9866628919083333</v>
      </c>
      <c r="H43" s="105">
        <v>3.9070467818611108</v>
      </c>
    </row>
    <row r="44" spans="1:8">
      <c r="A44" s="22">
        <v>45261</v>
      </c>
      <c r="C44" s="105">
        <v>47.4552060696249</v>
      </c>
      <c r="D44" s="105">
        <v>2.8389404240040297</v>
      </c>
      <c r="E44" s="105">
        <v>8.5239727539851913</v>
      </c>
      <c r="F44" s="105">
        <v>10.749558441361499</v>
      </c>
      <c r="G44" s="105">
        <v>2.7820966020806401</v>
      </c>
      <c r="H44" s="105">
        <v>2.2666943093669301</v>
      </c>
    </row>
    <row r="45" spans="1:8">
      <c r="A45" s="22">
        <v>45292</v>
      </c>
      <c r="C45" s="105">
        <v>51.500175984004002</v>
      </c>
      <c r="D45" s="105">
        <v>3.17086656235483</v>
      </c>
      <c r="E45" s="105">
        <v>7.2155877311948755</v>
      </c>
      <c r="F45" s="105">
        <v>7.1678660938467704</v>
      </c>
      <c r="G45" s="105">
        <v>2.76998216257258</v>
      </c>
      <c r="H45" s="105">
        <v>1.0026738075255301</v>
      </c>
    </row>
    <row r="46" spans="1:8">
      <c r="A46" s="22">
        <v>45323</v>
      </c>
      <c r="C46" s="105">
        <v>54.0003371440962</v>
      </c>
      <c r="D46" s="105">
        <v>3.25152585940948</v>
      </c>
      <c r="E46" s="105">
        <v>6.3427321103548691</v>
      </c>
      <c r="F46" s="105">
        <v>8.6672869417083298</v>
      </c>
      <c r="G46" s="105">
        <v>2.7623071879152299</v>
      </c>
      <c r="H46" s="105">
        <v>1.12116052721695</v>
      </c>
    </row>
    <row r="47" spans="1:8">
      <c r="A47" s="22">
        <v>45352</v>
      </c>
      <c r="C47" s="105">
        <v>55.4861116435914</v>
      </c>
      <c r="D47" s="105">
        <v>3.48633901522311</v>
      </c>
      <c r="E47" s="105">
        <v>6.030105371838693</v>
      </c>
      <c r="F47" s="105">
        <v>6.87462890834811</v>
      </c>
      <c r="G47" s="105">
        <v>3.0162309457258001</v>
      </c>
      <c r="H47" s="105">
        <v>1.4284149851075199</v>
      </c>
    </row>
    <row r="48" spans="1:8">
      <c r="A48" s="22">
        <v>45383</v>
      </c>
      <c r="C48" s="105">
        <v>51.664889830652697</v>
      </c>
      <c r="D48" s="105">
        <v>3.3564396571972201</v>
      </c>
      <c r="E48" s="105">
        <v>7.2016982325513839</v>
      </c>
      <c r="F48" s="105">
        <v>8.0496391952680497</v>
      </c>
      <c r="G48" s="105">
        <v>3.03196721049861</v>
      </c>
      <c r="H48" s="105">
        <v>3.0760989529986098</v>
      </c>
    </row>
    <row r="49" spans="1:8">
      <c r="A49" s="22">
        <v>45413</v>
      </c>
      <c r="C49" s="105">
        <v>45.593630836425994</v>
      </c>
      <c r="D49" s="105">
        <v>2.9306262091747297</v>
      </c>
      <c r="E49" s="105">
        <v>8.1226861251733737</v>
      </c>
      <c r="F49" s="105">
        <v>11.6146534717903</v>
      </c>
      <c r="G49" s="105">
        <v>2.9533643911370899</v>
      </c>
      <c r="H49" s="105">
        <v>4.2570066435282197</v>
      </c>
    </row>
    <row r="50" spans="1:8">
      <c r="A50" s="22">
        <v>45444</v>
      </c>
      <c r="C50" s="105">
        <v>40.884755859018</v>
      </c>
      <c r="D50" s="105">
        <v>2.4837236193611103</v>
      </c>
      <c r="E50" s="105">
        <v>9.3200987762138805</v>
      </c>
      <c r="F50" s="105">
        <v>13.1122413559069</v>
      </c>
      <c r="G50" s="105">
        <v>2.79289013293333</v>
      </c>
      <c r="H50" s="105">
        <v>4.6546705162166599</v>
      </c>
    </row>
    <row r="51" spans="1:8">
      <c r="A51" s="22">
        <v>45474</v>
      </c>
      <c r="C51" s="105">
        <v>38.623907945625</v>
      </c>
      <c r="D51" s="105">
        <v>2.4219852307110199</v>
      </c>
      <c r="E51" s="105">
        <v>10.579521273149183</v>
      </c>
      <c r="F51" s="105">
        <v>14.307541865896502</v>
      </c>
      <c r="G51" s="105">
        <v>2.9228724744408598</v>
      </c>
      <c r="H51" s="105">
        <v>4.4301621618857494</v>
      </c>
    </row>
    <row r="52" spans="1:8">
      <c r="A52" s="22">
        <v>45505</v>
      </c>
      <c r="C52" s="105">
        <v>37.042274673498596</v>
      </c>
      <c r="D52" s="105">
        <v>1.83418997472715</v>
      </c>
      <c r="E52" s="105">
        <v>11.765304325971764</v>
      </c>
      <c r="F52" s="105">
        <v>15.456567702412601</v>
      </c>
      <c r="G52" s="105">
        <v>3.2375862530954302</v>
      </c>
      <c r="H52" s="105">
        <v>4.3660530489193494</v>
      </c>
    </row>
    <row r="53" spans="1:8">
      <c r="A53" s="22">
        <v>45536</v>
      </c>
      <c r="C53" s="105">
        <v>36.821242567827703</v>
      </c>
      <c r="D53" s="105">
        <v>1.6652190345</v>
      </c>
      <c r="E53" s="105">
        <v>14.450681689873599</v>
      </c>
      <c r="F53" s="105">
        <v>15.802330971495799</v>
      </c>
      <c r="G53" s="105">
        <v>3.4377939555513799</v>
      </c>
      <c r="H53" s="105">
        <v>4.5376497286499999</v>
      </c>
    </row>
    <row r="54" spans="1:8">
      <c r="A54" s="22">
        <v>45566</v>
      </c>
      <c r="C54" s="105">
        <v>36.943906623416602</v>
      </c>
      <c r="D54" s="105">
        <v>2.2534174928051001</v>
      </c>
      <c r="E54" s="105">
        <v>15.55851904353359</v>
      </c>
      <c r="F54" s="105">
        <v>14.1333477927096</v>
      </c>
      <c r="G54" s="105">
        <v>3.6067916226263401</v>
      </c>
      <c r="H54" s="105">
        <v>4.3980956798790301</v>
      </c>
    </row>
    <row r="55" spans="1:8">
      <c r="A55" s="22">
        <v>45597</v>
      </c>
      <c r="C55" s="105">
        <v>42.060452712163801</v>
      </c>
      <c r="D55" s="105">
        <v>2.7064135012430501</v>
      </c>
      <c r="E55" s="105">
        <v>10.344493486059715</v>
      </c>
      <c r="F55" s="105">
        <v>13.511640746851301</v>
      </c>
      <c r="G55" s="105">
        <v>3.7373893325444403</v>
      </c>
      <c r="H55" s="105">
        <v>3.43497678577222</v>
      </c>
    </row>
    <row r="56" spans="1:8">
      <c r="A56" s="22">
        <v>45627</v>
      </c>
      <c r="C56" s="105">
        <v>43.684953186607501</v>
      </c>
      <c r="D56" s="105">
        <v>3.3264246580524102</v>
      </c>
      <c r="E56" s="105">
        <v>7.6624990271303659</v>
      </c>
      <c r="F56" s="105">
        <v>12.310363537622299</v>
      </c>
      <c r="G56" s="105">
        <v>3.7104457785887099</v>
      </c>
      <c r="H56" s="105">
        <v>1.8211549372956899</v>
      </c>
    </row>
    <row r="58" spans="1:8">
      <c r="C58" s="223" t="s">
        <v>396</v>
      </c>
    </row>
  </sheetData>
  <hyperlinks>
    <hyperlink ref="A1" location="Índice!A1" display="Voltar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>
    <tabColor rgb="FF00B0F0"/>
  </sheetPr>
  <dimension ref="A1:R3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9" sqref="C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27" style="2" customWidth="1"/>
    <col min="7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Índice!AU14</f>
        <v>Chart 33 – Self-consumption and exported energy by sugarcane biomass plants</v>
      </c>
      <c r="D5" s="13"/>
    </row>
    <row r="6" spans="1:18">
      <c r="C6" s="28"/>
    </row>
    <row r="7" spans="1:18">
      <c r="A7" s="4" t="s">
        <v>124</v>
      </c>
      <c r="C7" s="5" t="s">
        <v>189</v>
      </c>
      <c r="D7" s="5" t="s">
        <v>146</v>
      </c>
    </row>
    <row r="8" spans="1:18">
      <c r="B8" s="4"/>
      <c r="C8" s="31" t="s">
        <v>449</v>
      </c>
      <c r="D8" s="31"/>
    </row>
    <row r="9" spans="1:18">
      <c r="A9" s="42">
        <v>2015</v>
      </c>
      <c r="B9" s="6"/>
      <c r="C9" s="12">
        <v>1.5815868093604126</v>
      </c>
      <c r="D9" s="12">
        <v>2.3024314554797702</v>
      </c>
    </row>
    <row r="10" spans="1:18">
      <c r="A10" s="42">
        <v>2016</v>
      </c>
      <c r="B10" s="6"/>
      <c r="C10" s="12">
        <v>1.6332510893976027</v>
      </c>
      <c r="D10" s="12">
        <v>2.389123339826142</v>
      </c>
    </row>
    <row r="11" spans="1:18">
      <c r="A11" s="42">
        <v>2017</v>
      </c>
      <c r="B11" s="6"/>
      <c r="C11" s="12">
        <v>1.6339746225023974</v>
      </c>
      <c r="D11" s="12">
        <v>2.4363450122007988</v>
      </c>
    </row>
    <row r="12" spans="1:18">
      <c r="A12" s="42">
        <v>2018</v>
      </c>
      <c r="B12" s="6"/>
      <c r="C12" s="12">
        <v>1.5979896013995236</v>
      </c>
      <c r="D12" s="12">
        <v>2.4471017228013898</v>
      </c>
    </row>
    <row r="13" spans="1:18">
      <c r="A13" s="42">
        <v>2019</v>
      </c>
      <c r="B13" s="6"/>
      <c r="C13" s="12">
        <v>1.64612140913755</v>
      </c>
      <c r="D13" s="68">
        <v>2.5579101171717</v>
      </c>
    </row>
    <row r="14" spans="1:18">
      <c r="A14" s="42">
        <v>2020</v>
      </c>
      <c r="B14" s="6"/>
      <c r="C14" s="12">
        <v>1.8468943574728849</v>
      </c>
      <c r="D14" s="12">
        <v>2.5795424132820601</v>
      </c>
    </row>
    <row r="15" spans="1:18">
      <c r="A15" s="42">
        <v>2021</v>
      </c>
      <c r="B15" s="6"/>
      <c r="C15" s="12">
        <v>1.64105097060698</v>
      </c>
      <c r="D15" s="12">
        <v>2.2774598725180399</v>
      </c>
    </row>
    <row r="16" spans="1:18">
      <c r="A16" s="42">
        <v>2022</v>
      </c>
      <c r="C16" s="12">
        <v>1.5918255354414339</v>
      </c>
      <c r="D16" s="12">
        <v>2.08970560680073</v>
      </c>
    </row>
    <row r="17" spans="1:4">
      <c r="A17" s="42">
        <v>2023</v>
      </c>
      <c r="C17" s="116">
        <v>1.7877697796613301</v>
      </c>
      <c r="D17" s="57">
        <v>2.3825328736996201</v>
      </c>
    </row>
    <row r="18" spans="1:4">
      <c r="A18" s="42">
        <v>2024</v>
      </c>
      <c r="C18" s="116">
        <v>1.8590497427360599</v>
      </c>
      <c r="D18" s="57">
        <v>2.4115441770023098</v>
      </c>
    </row>
    <row r="19" spans="1:4">
      <c r="D19" s="145"/>
    </row>
    <row r="20" spans="1:4">
      <c r="C20" s="223" t="s">
        <v>397</v>
      </c>
    </row>
    <row r="22" spans="1:4" ht="36.75" customHeight="1"/>
    <row r="33" spans="5:6">
      <c r="E33" s="73"/>
      <c r="F33" s="73"/>
    </row>
  </sheetData>
  <hyperlinks>
    <hyperlink ref="A1" location="Índice!A1" display="Voltar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>
    <tabColor rgb="FF00B0F0"/>
  </sheetPr>
  <dimension ref="A1:AB36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6" sqref="J6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28">
      <c r="A1" s="1" t="s">
        <v>419</v>
      </c>
      <c r="B1" s="1"/>
    </row>
    <row r="2" spans="1:2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1" t="str">
        <f>Índice!AU18</f>
        <v>Chart 34 – History of energy exported to SIN and processed sugarcane</v>
      </c>
      <c r="D5" s="13"/>
    </row>
    <row r="6" spans="1:28">
      <c r="C6" s="28"/>
    </row>
    <row r="7" spans="1:28" ht="43.2">
      <c r="A7" s="4" t="s">
        <v>124</v>
      </c>
      <c r="C7" s="5" t="s">
        <v>190</v>
      </c>
      <c r="D7" s="5" t="s">
        <v>191</v>
      </c>
      <c r="E7" s="5" t="s">
        <v>192</v>
      </c>
      <c r="F7" s="5" t="s">
        <v>73</v>
      </c>
      <c r="G7" s="5" t="s">
        <v>193</v>
      </c>
      <c r="H7" s="19" t="s">
        <v>119</v>
      </c>
      <c r="U7" s="102"/>
      <c r="V7" s="87"/>
      <c r="W7" s="87" t="s">
        <v>190</v>
      </c>
      <c r="X7" s="87" t="s">
        <v>191</v>
      </c>
      <c r="Y7" s="87" t="s">
        <v>192</v>
      </c>
      <c r="Z7" s="87" t="s">
        <v>73</v>
      </c>
      <c r="AA7" s="87" t="s">
        <v>193</v>
      </c>
      <c r="AB7" s="87" t="s">
        <v>119</v>
      </c>
    </row>
    <row r="8" spans="1:28">
      <c r="B8" s="4"/>
      <c r="C8" s="31" t="s">
        <v>449</v>
      </c>
      <c r="D8" s="31"/>
      <c r="E8" s="31"/>
      <c r="F8" s="31"/>
      <c r="G8" s="31"/>
      <c r="H8" s="41" t="s">
        <v>74</v>
      </c>
      <c r="U8" s="87"/>
      <c r="V8" s="87"/>
      <c r="W8" s="87"/>
      <c r="X8" s="87"/>
      <c r="Y8" s="87"/>
      <c r="Z8" s="87"/>
      <c r="AA8" s="87"/>
      <c r="AB8" s="87"/>
    </row>
    <row r="9" spans="1:28">
      <c r="A9" s="42">
        <v>2012</v>
      </c>
      <c r="B9" s="6"/>
      <c r="C9" s="12">
        <f>C24/1000</f>
        <v>0</v>
      </c>
      <c r="D9" s="12">
        <f t="shared" ref="D9:E9" si="0">D24/1000</f>
        <v>0</v>
      </c>
      <c r="E9" s="12">
        <f t="shared" si="0"/>
        <v>0</v>
      </c>
      <c r="F9" s="12">
        <f>Z9</f>
        <v>0.11296788952119603</v>
      </c>
      <c r="G9" s="12">
        <v>1.3274000000000001</v>
      </c>
      <c r="H9" s="17">
        <v>564.29220499999997</v>
      </c>
      <c r="L9" s="40"/>
      <c r="M9" s="40"/>
      <c r="N9" s="40"/>
      <c r="O9" s="40"/>
      <c r="P9" s="40"/>
      <c r="U9" s="303">
        <v>2012</v>
      </c>
      <c r="V9" s="87" t="s">
        <v>32</v>
      </c>
      <c r="W9" s="88">
        <f>C9</f>
        <v>0</v>
      </c>
      <c r="X9" s="88">
        <f t="shared" ref="X9:Y9" si="1">D9</f>
        <v>0</v>
      </c>
      <c r="Y9" s="88">
        <f t="shared" si="1"/>
        <v>0</v>
      </c>
      <c r="Z9" s="88">
        <v>0.11296788952119603</v>
      </c>
      <c r="AA9" s="87"/>
      <c r="AB9" s="87"/>
    </row>
    <row r="10" spans="1:28">
      <c r="A10" s="42">
        <v>2013</v>
      </c>
      <c r="B10" s="6"/>
      <c r="C10" s="12">
        <f t="shared" ref="C10:F19" si="2">C25/1000</f>
        <v>0.68140000000000001</v>
      </c>
      <c r="D10" s="12">
        <f t="shared" si="2"/>
        <v>0.26100000000000001</v>
      </c>
      <c r="E10" s="12">
        <f t="shared" si="2"/>
        <v>0.13730000000000001</v>
      </c>
      <c r="F10" s="12">
        <f t="shared" si="2"/>
        <v>0.11586145785276922</v>
      </c>
      <c r="G10" s="12">
        <v>1.9605999999999999</v>
      </c>
      <c r="H10" s="17">
        <v>649.60343999999998</v>
      </c>
      <c r="L10" s="40"/>
      <c r="M10" s="40"/>
      <c r="N10" s="40"/>
      <c r="O10" s="40"/>
      <c r="P10" s="40"/>
      <c r="U10" s="303"/>
      <c r="V10" s="87" t="s">
        <v>32</v>
      </c>
      <c r="W10" s="88"/>
      <c r="X10" s="88"/>
      <c r="Y10" s="88"/>
      <c r="Z10" s="88"/>
      <c r="AA10" s="88">
        <v>1.3274000000000001</v>
      </c>
      <c r="AB10" s="88">
        <v>564.29220499999997</v>
      </c>
    </row>
    <row r="11" spans="1:28">
      <c r="A11" s="42">
        <v>2014</v>
      </c>
      <c r="B11" s="6"/>
      <c r="C11" s="12">
        <f t="shared" si="2"/>
        <v>0.73139999999999983</v>
      </c>
      <c r="D11" s="12">
        <f t="shared" si="2"/>
        <v>0.30819999999999997</v>
      </c>
      <c r="E11" s="12">
        <f t="shared" si="2"/>
        <v>0.13729999999999995</v>
      </c>
      <c r="F11" s="12">
        <f t="shared" ref="F11" si="3">F26/1000</f>
        <v>0.12099973237460529</v>
      </c>
      <c r="G11" s="12">
        <v>2.1023469491736306</v>
      </c>
      <c r="H11" s="17">
        <v>633.39603799999998</v>
      </c>
      <c r="L11" s="40"/>
      <c r="M11" s="40"/>
      <c r="N11" s="40"/>
      <c r="O11" s="40"/>
      <c r="P11" s="40"/>
      <c r="U11" s="303">
        <v>2013</v>
      </c>
      <c r="V11" s="87" t="s">
        <v>32</v>
      </c>
      <c r="W11" s="88">
        <f>C10</f>
        <v>0.68140000000000001</v>
      </c>
      <c r="X11" s="88">
        <f t="shared" ref="X11:Y11" si="4">D10</f>
        <v>0.26100000000000001</v>
      </c>
      <c r="Y11" s="88">
        <f t="shared" si="4"/>
        <v>0.13730000000000001</v>
      </c>
      <c r="Z11" s="88">
        <v>0.11586145785276922</v>
      </c>
      <c r="AA11" s="88"/>
      <c r="AB11" s="88"/>
    </row>
    <row r="12" spans="1:28">
      <c r="A12" s="42">
        <v>2015</v>
      </c>
      <c r="B12" s="6"/>
      <c r="C12" s="12">
        <f t="shared" si="2"/>
        <v>0.73459999999999992</v>
      </c>
      <c r="D12" s="12">
        <f t="shared" si="2"/>
        <v>0.31910000000000005</v>
      </c>
      <c r="E12" s="12">
        <f t="shared" si="2"/>
        <v>0.13729999999999995</v>
      </c>
      <c r="F12" s="12">
        <f t="shared" ref="F12" si="5">F27/1000</f>
        <v>0.11566806995167692</v>
      </c>
      <c r="G12" s="12">
        <v>2.1358410779462318</v>
      </c>
      <c r="H12" s="17">
        <v>660.35565499999996</v>
      </c>
      <c r="L12" s="40"/>
      <c r="M12" s="40"/>
      <c r="N12" s="40"/>
      <c r="O12" s="40"/>
      <c r="P12" s="40"/>
      <c r="U12" s="303"/>
      <c r="V12" s="87" t="s">
        <v>32</v>
      </c>
      <c r="W12" s="88"/>
      <c r="X12" s="88"/>
      <c r="Y12" s="88"/>
      <c r="Z12" s="88"/>
      <c r="AA12" s="88">
        <v>1.9605999999999999</v>
      </c>
      <c r="AB12" s="88">
        <v>649.60343999999998</v>
      </c>
    </row>
    <row r="13" spans="1:28">
      <c r="A13" s="42">
        <v>2016</v>
      </c>
      <c r="B13" s="6"/>
      <c r="C13" s="12">
        <f t="shared" si="2"/>
        <v>0.73459999999999992</v>
      </c>
      <c r="D13" s="12">
        <f t="shared" si="2"/>
        <v>0.33710000000000001</v>
      </c>
      <c r="E13" s="12">
        <f t="shared" si="2"/>
        <v>0.20449999999999996</v>
      </c>
      <c r="F13" s="12">
        <f t="shared" ref="F13" si="6">F28/1000</f>
        <v>0.11934483081130526</v>
      </c>
      <c r="G13" s="12">
        <v>2.4229277491780818</v>
      </c>
      <c r="H13" s="17">
        <v>670.28575572253487</v>
      </c>
      <c r="L13" s="40"/>
      <c r="M13" s="40"/>
      <c r="N13" s="40"/>
      <c r="U13" s="303">
        <v>2014</v>
      </c>
      <c r="V13" s="87" t="s">
        <v>32</v>
      </c>
      <c r="W13" s="88">
        <f>C11</f>
        <v>0.73139999999999983</v>
      </c>
      <c r="X13" s="88">
        <f t="shared" ref="X13:Y13" si="7">D11</f>
        <v>0.30819999999999997</v>
      </c>
      <c r="Y13" s="88">
        <f t="shared" si="7"/>
        <v>0.13729999999999995</v>
      </c>
      <c r="Z13" s="88">
        <v>0.12099973237460529</v>
      </c>
      <c r="AA13" s="88"/>
      <c r="AB13" s="88"/>
    </row>
    <row r="14" spans="1:28">
      <c r="A14" s="42">
        <v>2017</v>
      </c>
      <c r="B14" s="6"/>
      <c r="C14" s="12">
        <f t="shared" si="2"/>
        <v>0.73459999999999992</v>
      </c>
      <c r="D14" s="12">
        <f t="shared" si="2"/>
        <v>0.33710000000000001</v>
      </c>
      <c r="E14" s="12">
        <f t="shared" si="2"/>
        <v>0.20449999999999996</v>
      </c>
      <c r="F14" s="12">
        <f t="shared" ref="F14" si="8">F29/1000</f>
        <v>0.11236764697393965</v>
      </c>
      <c r="G14" s="12">
        <v>2.445625352796803</v>
      </c>
      <c r="H14" s="17">
        <v>635.39504999999997</v>
      </c>
      <c r="U14" s="303"/>
      <c r="V14" s="87" t="s">
        <v>32</v>
      </c>
      <c r="W14" s="87"/>
      <c r="X14" s="87"/>
      <c r="Y14" s="87"/>
      <c r="Z14" s="87"/>
      <c r="AA14" s="88">
        <v>2.1023469491736306</v>
      </c>
      <c r="AB14" s="88">
        <v>633.39603799999998</v>
      </c>
    </row>
    <row r="15" spans="1:28">
      <c r="A15" s="42">
        <v>2018</v>
      </c>
      <c r="B15" s="6"/>
      <c r="C15" s="12">
        <f t="shared" si="2"/>
        <v>0.73459999999999992</v>
      </c>
      <c r="D15" s="12">
        <f t="shared" si="2"/>
        <v>0.5545000000000001</v>
      </c>
      <c r="E15" s="12">
        <f t="shared" si="2"/>
        <v>0.20449999999999996</v>
      </c>
      <c r="F15" s="12">
        <f t="shared" ref="F15" si="9">F30/1000</f>
        <v>0.11236764697393965</v>
      </c>
      <c r="G15" s="12">
        <v>2.4837835681774574</v>
      </c>
      <c r="H15" s="17">
        <v>608.52213300000005</v>
      </c>
      <c r="U15" s="303">
        <v>2015</v>
      </c>
      <c r="V15" s="87" t="s">
        <v>32</v>
      </c>
      <c r="W15" s="88">
        <f>C12</f>
        <v>0.73459999999999992</v>
      </c>
      <c r="X15" s="88">
        <f t="shared" ref="X15:Y15" si="10">D12</f>
        <v>0.31910000000000005</v>
      </c>
      <c r="Y15" s="88">
        <f t="shared" si="10"/>
        <v>0.13729999999999995</v>
      </c>
      <c r="Z15" s="88">
        <v>0.11566806995167692</v>
      </c>
      <c r="AA15" s="88"/>
      <c r="AB15" s="88"/>
    </row>
    <row r="16" spans="1:28">
      <c r="A16" s="42">
        <v>2019</v>
      </c>
      <c r="B16" s="6"/>
      <c r="C16" s="12">
        <f t="shared" si="2"/>
        <v>0.73459999999999992</v>
      </c>
      <c r="D16" s="12">
        <f t="shared" si="2"/>
        <v>0.64419999999999999</v>
      </c>
      <c r="E16" s="12">
        <f t="shared" si="2"/>
        <v>0.20449999999999996</v>
      </c>
      <c r="F16" s="12">
        <f t="shared" ref="F16" si="11">F31/1000</f>
        <v>0.11291805375170678</v>
      </c>
      <c r="G16" s="12">
        <v>2.5579101171717036</v>
      </c>
      <c r="H16" s="17">
        <v>654.08202000000006</v>
      </c>
      <c r="U16" s="303"/>
      <c r="V16" s="87" t="s">
        <v>32</v>
      </c>
      <c r="W16" s="88"/>
      <c r="X16" s="88"/>
      <c r="Y16" s="88"/>
      <c r="Z16" s="88"/>
      <c r="AA16" s="88">
        <v>2.1358410779462318</v>
      </c>
      <c r="AB16" s="88">
        <v>660.35565499999996</v>
      </c>
    </row>
    <row r="17" spans="1:28">
      <c r="A17" s="42">
        <v>2020</v>
      </c>
      <c r="B17" s="6"/>
      <c r="C17" s="12">
        <f t="shared" si="2"/>
        <v>0.73459999999999992</v>
      </c>
      <c r="D17" s="12">
        <f t="shared" si="2"/>
        <v>0.68130000000000002</v>
      </c>
      <c r="E17" s="12">
        <f t="shared" si="2"/>
        <v>0.20449999999999996</v>
      </c>
      <c r="F17" s="12">
        <f t="shared" ref="F17" si="12">F32/1000</f>
        <v>0.12258708468488648</v>
      </c>
      <c r="G17" s="12">
        <v>2.579542413282061</v>
      </c>
      <c r="H17" s="17">
        <v>662.68558499999995</v>
      </c>
      <c r="J17" s="40"/>
      <c r="K17" s="40"/>
      <c r="U17" s="303">
        <v>2016</v>
      </c>
      <c r="V17" s="87" t="s">
        <v>32</v>
      </c>
      <c r="W17" s="88">
        <f>C13</f>
        <v>0.73459999999999992</v>
      </c>
      <c r="X17" s="88">
        <f t="shared" ref="X17:Y17" si="13">D13</f>
        <v>0.33710000000000001</v>
      </c>
      <c r="Y17" s="88">
        <f t="shared" si="13"/>
        <v>0.20449999999999996</v>
      </c>
      <c r="Z17" s="88">
        <v>0.11934483081130526</v>
      </c>
      <c r="AA17" s="88"/>
      <c r="AB17" s="88"/>
    </row>
    <row r="18" spans="1:28">
      <c r="A18" s="42">
        <v>2021</v>
      </c>
      <c r="B18" s="6"/>
      <c r="C18" s="12">
        <f t="shared" si="2"/>
        <v>0.73459999999999992</v>
      </c>
      <c r="D18" s="12">
        <f t="shared" si="2"/>
        <v>0.71890000000000009</v>
      </c>
      <c r="E18" s="12">
        <f t="shared" si="2"/>
        <v>0.20449999999999996</v>
      </c>
      <c r="F18" s="12">
        <f t="shared" ref="F18" si="14">F33/1000</f>
        <v>9.1384732309534464E-2</v>
      </c>
      <c r="G18" s="12">
        <v>2.2774598725180399</v>
      </c>
      <c r="H18" s="17">
        <v>581.44560000000001</v>
      </c>
      <c r="J18" s="40"/>
      <c r="K18" s="40"/>
      <c r="U18" s="303"/>
      <c r="V18" s="87" t="s">
        <v>32</v>
      </c>
      <c r="W18" s="87"/>
      <c r="X18" s="87"/>
      <c r="Y18" s="87"/>
      <c r="Z18" s="87"/>
      <c r="AA18" s="88">
        <v>2.4229277491780818</v>
      </c>
      <c r="AB18" s="88">
        <v>670.28575572253487</v>
      </c>
    </row>
    <row r="19" spans="1:28">
      <c r="A19" s="42">
        <v>2022</v>
      </c>
      <c r="B19" s="6"/>
      <c r="C19" s="12">
        <f t="shared" si="2"/>
        <v>0.73459999999999992</v>
      </c>
      <c r="D19" s="12">
        <f t="shared" si="2"/>
        <v>0.7360000000000001</v>
      </c>
      <c r="E19" s="12">
        <f t="shared" si="2"/>
        <v>0.20449999999999996</v>
      </c>
      <c r="F19" s="12">
        <f>F34/1000</f>
        <v>0.14906360273281544</v>
      </c>
      <c r="G19" s="69">
        <f>'A-33'!$D$16</f>
        <v>2.08970560680073</v>
      </c>
      <c r="H19" s="17">
        <f>'A-5'!C18</f>
        <v>595.30610200000001</v>
      </c>
      <c r="U19" s="303">
        <v>2017</v>
      </c>
      <c r="V19" s="87" t="s">
        <v>32</v>
      </c>
      <c r="W19" s="88">
        <f>C14</f>
        <v>0.73459999999999992</v>
      </c>
      <c r="X19" s="88">
        <f t="shared" ref="X19:Y19" si="15">D14</f>
        <v>0.33710000000000001</v>
      </c>
      <c r="Y19" s="88">
        <f t="shared" si="15"/>
        <v>0.20449999999999996</v>
      </c>
      <c r="Z19" s="88">
        <v>0.11236764697393965</v>
      </c>
      <c r="AA19" s="88"/>
      <c r="AB19" s="88"/>
    </row>
    <row r="20" spans="1:28">
      <c r="A20" s="42">
        <v>2023</v>
      </c>
      <c r="C20" s="12">
        <f t="shared" ref="C20:E21" si="16">C35/1000</f>
        <v>0.67130000000000001</v>
      </c>
      <c r="D20" s="12">
        <f t="shared" si="16"/>
        <v>0.60850000000000004</v>
      </c>
      <c r="E20" s="12">
        <f t="shared" si="16"/>
        <v>0.1603</v>
      </c>
      <c r="F20" s="12">
        <f>F35/1000</f>
        <v>0.1263</v>
      </c>
      <c r="G20" s="69">
        <v>2.3825328736996201</v>
      </c>
      <c r="H20" s="17">
        <v>712.5</v>
      </c>
      <c r="U20" s="303"/>
      <c r="V20" s="87" t="s">
        <v>32</v>
      </c>
      <c r="W20" s="87"/>
      <c r="X20" s="87"/>
      <c r="Y20" s="87"/>
      <c r="Z20" s="87"/>
      <c r="AA20" s="88">
        <v>2.445625352796803</v>
      </c>
      <c r="AB20" s="88">
        <v>635.39504999999997</v>
      </c>
    </row>
    <row r="21" spans="1:28">
      <c r="A21" s="42">
        <v>2024</v>
      </c>
      <c r="C21" s="12">
        <f t="shared" si="16"/>
        <v>0.6996</v>
      </c>
      <c r="D21" s="12">
        <f t="shared" si="16"/>
        <v>0.6792999999999999</v>
      </c>
      <c r="E21" s="12">
        <f t="shared" si="16"/>
        <v>0.20449999999999999</v>
      </c>
      <c r="F21" s="12">
        <f>F36/1000</f>
        <v>0.12111352215672506</v>
      </c>
      <c r="G21" s="69">
        <v>2.4115441770023063</v>
      </c>
      <c r="H21" s="17">
        <v>686.26550099999997</v>
      </c>
      <c r="U21" s="303">
        <v>2018</v>
      </c>
      <c r="V21" s="87" t="s">
        <v>32</v>
      </c>
      <c r="W21" s="88">
        <f>C15</f>
        <v>0.73459999999999992</v>
      </c>
      <c r="X21" s="88">
        <f t="shared" ref="X21:Y21" si="17">D15</f>
        <v>0.5545000000000001</v>
      </c>
      <c r="Y21" s="88">
        <f t="shared" si="17"/>
        <v>0.20449999999999996</v>
      </c>
      <c r="Z21" s="88">
        <v>0.11236764697393965</v>
      </c>
      <c r="AA21" s="88"/>
      <c r="AB21" s="88"/>
    </row>
    <row r="22" spans="1:28">
      <c r="A22" s="42"/>
      <c r="C22" s="12"/>
      <c r="D22" s="12"/>
      <c r="E22" s="12"/>
      <c r="F22" s="12"/>
      <c r="G22" s="14"/>
      <c r="U22" s="303"/>
      <c r="V22" s="87" t="s">
        <v>32</v>
      </c>
      <c r="W22" s="88"/>
      <c r="X22" s="88"/>
      <c r="Y22" s="88"/>
      <c r="Z22" s="88"/>
      <c r="AA22" s="88">
        <v>2.4837835681774574</v>
      </c>
      <c r="AB22" s="88">
        <v>608.52213300000005</v>
      </c>
    </row>
    <row r="23" spans="1:28">
      <c r="A23" s="42"/>
      <c r="C23" s="229" t="s">
        <v>398</v>
      </c>
      <c r="D23" s="12"/>
      <c r="E23" s="12"/>
      <c r="F23" s="12"/>
      <c r="G23" s="14"/>
      <c r="U23" s="303">
        <v>2019</v>
      </c>
      <c r="V23" s="87" t="s">
        <v>32</v>
      </c>
      <c r="W23" s="88">
        <f>C16</f>
        <v>0.73459999999999992</v>
      </c>
      <c r="X23" s="88">
        <f t="shared" ref="X23:Y23" si="18">D16</f>
        <v>0.64419999999999999</v>
      </c>
      <c r="Y23" s="88">
        <f t="shared" si="18"/>
        <v>0.20449999999999996</v>
      </c>
      <c r="Z23" s="88">
        <v>0.11291805375170678</v>
      </c>
      <c r="AA23" s="88"/>
      <c r="AB23" s="88"/>
    </row>
    <row r="24" spans="1:28">
      <c r="A24" s="89"/>
      <c r="B24" s="87"/>
      <c r="C24" s="90"/>
      <c r="D24" s="90"/>
      <c r="E24" s="88"/>
      <c r="F24" s="12"/>
      <c r="G24" s="14"/>
      <c r="U24" s="303"/>
      <c r="V24" s="87" t="s">
        <v>32</v>
      </c>
      <c r="W24" s="88"/>
      <c r="X24" s="88"/>
      <c r="Y24" s="88"/>
      <c r="Z24" s="88"/>
      <c r="AA24" s="88">
        <v>2.5579101171717036</v>
      </c>
      <c r="AB24" s="88">
        <v>654.08202000000006</v>
      </c>
    </row>
    <row r="25" spans="1:28">
      <c r="A25" s="89">
        <v>2013</v>
      </c>
      <c r="B25" s="87"/>
      <c r="C25" s="90">
        <v>681.4</v>
      </c>
      <c r="D25" s="90">
        <v>261</v>
      </c>
      <c r="E25" s="124">
        <v>137.30000000000001</v>
      </c>
      <c r="F25" s="133">
        <v>115.86145785276922</v>
      </c>
      <c r="G25" s="12"/>
      <c r="H25" s="69"/>
      <c r="U25" s="303">
        <v>2020</v>
      </c>
      <c r="V25" s="87"/>
      <c r="W25" s="88">
        <f>C17</f>
        <v>0.73459999999999992</v>
      </c>
      <c r="X25" s="88">
        <f t="shared" ref="X25:Y25" si="19">D17</f>
        <v>0.68130000000000002</v>
      </c>
      <c r="Y25" s="88">
        <f t="shared" si="19"/>
        <v>0.20449999999999996</v>
      </c>
      <c r="Z25" s="88">
        <v>0.12258708468488648</v>
      </c>
      <c r="AA25" s="87"/>
      <c r="AB25" s="88"/>
    </row>
    <row r="26" spans="1:28">
      <c r="A26" s="89">
        <v>2014</v>
      </c>
      <c r="B26" s="87"/>
      <c r="C26" s="90">
        <v>731.39999999999986</v>
      </c>
      <c r="D26" s="90">
        <v>308.2</v>
      </c>
      <c r="E26" s="124">
        <v>137.29999999999995</v>
      </c>
      <c r="F26" s="133">
        <v>120.99973237460529</v>
      </c>
      <c r="U26" s="303"/>
      <c r="V26" s="87"/>
      <c r="W26" s="87"/>
      <c r="X26" s="87"/>
      <c r="Y26" s="87"/>
      <c r="Z26" s="87"/>
      <c r="AA26" s="88">
        <v>2.579542413282061</v>
      </c>
      <c r="AB26" s="88">
        <v>662.68558499999995</v>
      </c>
    </row>
    <row r="27" spans="1:28">
      <c r="A27" s="89">
        <v>2015</v>
      </c>
      <c r="B27" s="87"/>
      <c r="C27" s="90">
        <v>734.59999999999991</v>
      </c>
      <c r="D27" s="90">
        <v>319.10000000000002</v>
      </c>
      <c r="E27" s="124">
        <v>137.29999999999995</v>
      </c>
      <c r="F27" s="133">
        <v>115.66806995167691</v>
      </c>
      <c r="H27" s="85"/>
      <c r="U27" s="303">
        <v>2021</v>
      </c>
      <c r="V27" s="87"/>
      <c r="W27" s="88">
        <f>C18</f>
        <v>0.73459999999999992</v>
      </c>
      <c r="X27" s="88">
        <f>D18</f>
        <v>0.71890000000000009</v>
      </c>
      <c r="Y27" s="88">
        <f>E18</f>
        <v>0.20449999999999996</v>
      </c>
      <c r="Z27" s="88">
        <v>9.1384732309534464E-2</v>
      </c>
      <c r="AA27" s="87"/>
      <c r="AB27" s="88"/>
    </row>
    <row r="28" spans="1:28">
      <c r="A28" s="89">
        <v>2016</v>
      </c>
      <c r="B28" s="87"/>
      <c r="C28" s="90">
        <v>734.59999999999991</v>
      </c>
      <c r="D28" s="90">
        <v>337.1</v>
      </c>
      <c r="E28" s="124">
        <v>204.49999999999997</v>
      </c>
      <c r="F28" s="133">
        <v>119.34483081130526</v>
      </c>
      <c r="U28" s="303"/>
      <c r="V28" s="87"/>
      <c r="W28" s="87"/>
      <c r="X28" s="87"/>
      <c r="Y28" s="87"/>
      <c r="Z28" s="87"/>
      <c r="AA28" s="88">
        <f>G18</f>
        <v>2.2774598725180399</v>
      </c>
      <c r="AB28" s="88">
        <f>H18</f>
        <v>581.44560000000001</v>
      </c>
    </row>
    <row r="29" spans="1:28">
      <c r="A29" s="89">
        <v>2017</v>
      </c>
      <c r="B29" s="87"/>
      <c r="C29" s="90">
        <v>734.59999999999991</v>
      </c>
      <c r="D29" s="90">
        <v>337.1</v>
      </c>
      <c r="E29" s="124">
        <v>204.49999999999997</v>
      </c>
      <c r="F29" s="133">
        <v>112.36764697393966</v>
      </c>
      <c r="U29" s="303">
        <v>2022</v>
      </c>
      <c r="W29" s="88">
        <f>C19</f>
        <v>0.73459999999999992</v>
      </c>
      <c r="X29" s="88">
        <f t="shared" ref="X29:Z29" si="20">D19</f>
        <v>0.7360000000000001</v>
      </c>
      <c r="Y29" s="88">
        <f t="shared" si="20"/>
        <v>0.20449999999999996</v>
      </c>
      <c r="Z29" s="88">
        <f t="shared" si="20"/>
        <v>0.14906360273281544</v>
      </c>
      <c r="AA29" s="87"/>
      <c r="AB29" s="88"/>
    </row>
    <row r="30" spans="1:28">
      <c r="A30" s="89">
        <v>2018</v>
      </c>
      <c r="B30" s="87"/>
      <c r="C30" s="90">
        <v>734.59999999999991</v>
      </c>
      <c r="D30" s="90">
        <v>554.50000000000011</v>
      </c>
      <c r="E30" s="124">
        <v>204.49999999999997</v>
      </c>
      <c r="F30" s="133">
        <v>112.36764697393966</v>
      </c>
      <c r="U30" s="303"/>
      <c r="W30" s="87"/>
      <c r="X30" s="87"/>
      <c r="Y30" s="87"/>
      <c r="Z30" s="87"/>
      <c r="AA30" s="88">
        <f>G19</f>
        <v>2.08970560680073</v>
      </c>
      <c r="AB30" s="88">
        <f>H19</f>
        <v>595.30610200000001</v>
      </c>
    </row>
    <row r="31" spans="1:28">
      <c r="A31" s="89">
        <v>2019</v>
      </c>
      <c r="B31" s="87"/>
      <c r="C31" s="90">
        <v>734.59999999999991</v>
      </c>
      <c r="D31" s="90">
        <v>644.20000000000005</v>
      </c>
      <c r="E31" s="124">
        <v>204.49999999999997</v>
      </c>
      <c r="F31" s="133">
        <v>112.91805375170678</v>
      </c>
      <c r="U31" s="303">
        <v>2023</v>
      </c>
      <c r="W31" s="88">
        <f>C20</f>
        <v>0.67130000000000001</v>
      </c>
      <c r="X31" s="88">
        <f>D20</f>
        <v>0.60850000000000004</v>
      </c>
      <c r="Y31" s="88">
        <f>E20</f>
        <v>0.1603</v>
      </c>
      <c r="Z31" s="88">
        <f>F20</f>
        <v>0.1263</v>
      </c>
      <c r="AA31" s="87"/>
      <c r="AB31" s="88"/>
    </row>
    <row r="32" spans="1:28">
      <c r="A32" s="89">
        <v>2020</v>
      </c>
      <c r="B32" s="87"/>
      <c r="C32" s="90">
        <v>734.59999999999991</v>
      </c>
      <c r="D32" s="90">
        <v>681.30000000000007</v>
      </c>
      <c r="E32" s="124">
        <v>204.49999999999997</v>
      </c>
      <c r="F32" s="133">
        <v>122.58708468488648</v>
      </c>
      <c r="U32" s="303"/>
      <c r="W32" s="87"/>
      <c r="X32" s="87"/>
      <c r="Y32" s="87"/>
      <c r="Z32" s="87"/>
      <c r="AA32" s="88">
        <f>G20</f>
        <v>2.3825328736996201</v>
      </c>
      <c r="AB32" s="88">
        <f>H20</f>
        <v>712.5</v>
      </c>
    </row>
    <row r="33" spans="1:28">
      <c r="A33" s="89">
        <v>2021</v>
      </c>
      <c r="B33" s="87"/>
      <c r="C33" s="90">
        <v>734.59999999999991</v>
      </c>
      <c r="D33" s="90">
        <v>718.90000000000009</v>
      </c>
      <c r="E33" s="124">
        <v>204.49999999999997</v>
      </c>
      <c r="F33" s="133">
        <v>91.384732309534471</v>
      </c>
      <c r="U33" s="303">
        <v>2024</v>
      </c>
      <c r="W33" s="88">
        <f>C21</f>
        <v>0.6996</v>
      </c>
      <c r="X33" s="88">
        <f>D21</f>
        <v>0.6792999999999999</v>
      </c>
      <c r="Y33" s="88">
        <f>E21</f>
        <v>0.20449999999999999</v>
      </c>
      <c r="Z33" s="88">
        <f>F21</f>
        <v>0.12111352215672506</v>
      </c>
    </row>
    <row r="34" spans="1:28">
      <c r="A34" s="89">
        <v>2022</v>
      </c>
      <c r="C34" s="90">
        <v>734.59999999999991</v>
      </c>
      <c r="D34" s="90">
        <v>736.00000000000011</v>
      </c>
      <c r="E34" s="124">
        <v>204.49999999999997</v>
      </c>
      <c r="F34" s="133">
        <v>149.06360273281544</v>
      </c>
      <c r="U34" s="303"/>
      <c r="AA34" s="88">
        <f>G21</f>
        <v>2.4115441770023063</v>
      </c>
      <c r="AB34" s="88">
        <f>H21</f>
        <v>686.26550099999997</v>
      </c>
    </row>
    <row r="35" spans="1:28">
      <c r="A35" s="89">
        <v>2023</v>
      </c>
      <c r="C35" s="90">
        <v>671.3</v>
      </c>
      <c r="D35" s="90">
        <v>608.5</v>
      </c>
      <c r="E35" s="124">
        <v>160.30000000000001</v>
      </c>
      <c r="F35" s="133">
        <v>126.3</v>
      </c>
    </row>
    <row r="36" spans="1:28">
      <c r="A36" s="89">
        <v>2024</v>
      </c>
      <c r="C36" s="90">
        <v>699.6</v>
      </c>
      <c r="D36" s="90">
        <v>679.3</v>
      </c>
      <c r="E36" s="90">
        <v>204.5</v>
      </c>
      <c r="F36" s="133">
        <v>121.11352215672507</v>
      </c>
    </row>
  </sheetData>
  <mergeCells count="13">
    <mergeCell ref="U33:U34"/>
    <mergeCell ref="U9:U10"/>
    <mergeCell ref="U23:U24"/>
    <mergeCell ref="U21:U22"/>
    <mergeCell ref="U19:U20"/>
    <mergeCell ref="U17:U18"/>
    <mergeCell ref="U15:U16"/>
    <mergeCell ref="U13:U14"/>
    <mergeCell ref="U31:U32"/>
    <mergeCell ref="U29:U30"/>
    <mergeCell ref="U27:U28"/>
    <mergeCell ref="U25:U26"/>
    <mergeCell ref="U11:U12"/>
  </mergeCells>
  <hyperlinks>
    <hyperlink ref="A1" location="Índice!A1" display="Voltar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>
    <tabColor rgb="FF00B0F0"/>
  </sheetPr>
  <dimension ref="A1:R58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5" sqref="I5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Índice!AU22</f>
        <v>Chart 35 – Sugarcane biomass thermal generation vs. PLD</v>
      </c>
      <c r="D5" s="13"/>
      <c r="E5" s="13"/>
    </row>
    <row r="6" spans="1:18">
      <c r="C6" s="28"/>
    </row>
    <row r="7" spans="1:18" ht="28.8">
      <c r="A7" s="4" t="s">
        <v>369</v>
      </c>
      <c r="C7" s="5" t="s">
        <v>195</v>
      </c>
      <c r="D7" s="5" t="s">
        <v>194</v>
      </c>
      <c r="E7" s="4"/>
    </row>
    <row r="8" spans="1:18">
      <c r="B8" s="4"/>
      <c r="C8" s="31" t="s">
        <v>449</v>
      </c>
      <c r="D8" s="31" t="s">
        <v>450</v>
      </c>
    </row>
    <row r="9" spans="1:18">
      <c r="A9" s="292">
        <v>44927</v>
      </c>
      <c r="C9" s="12">
        <v>0.20003366069086018</v>
      </c>
      <c r="D9" s="69">
        <v>75.320881485539459</v>
      </c>
      <c r="E9" s="12"/>
    </row>
    <row r="10" spans="1:18">
      <c r="A10" s="292">
        <v>44958</v>
      </c>
      <c r="C10" s="12">
        <v>0.20059479574255959</v>
      </c>
      <c r="D10" s="69">
        <v>74.69345645134814</v>
      </c>
      <c r="E10" s="12"/>
    </row>
    <row r="11" spans="1:18">
      <c r="A11" s="292">
        <v>44986</v>
      </c>
      <c r="C11" s="12">
        <v>0.47118752668413993</v>
      </c>
      <c r="D11" s="69">
        <v>74.166871662544068</v>
      </c>
      <c r="E11" s="12"/>
    </row>
    <row r="12" spans="1:18">
      <c r="A12" s="292">
        <v>45017</v>
      </c>
      <c r="C12" s="12">
        <v>1.7007097222222218</v>
      </c>
      <c r="D12" s="69">
        <v>73.717196762294094</v>
      </c>
      <c r="E12" s="12"/>
    </row>
    <row r="13" spans="1:18">
      <c r="A13" s="292">
        <v>45047</v>
      </c>
      <c r="C13" s="12">
        <v>3.4235895051182781</v>
      </c>
      <c r="D13" s="69">
        <v>73.548036278852734</v>
      </c>
      <c r="E13" s="12"/>
    </row>
    <row r="14" spans="1:18">
      <c r="A14" s="292">
        <v>45078</v>
      </c>
      <c r="C14" s="12">
        <v>3.4058618144250001</v>
      </c>
      <c r="D14" s="69">
        <v>73.606921816305757</v>
      </c>
      <c r="E14" s="12"/>
    </row>
    <row r="15" spans="1:18">
      <c r="A15" s="292">
        <v>45108</v>
      </c>
      <c r="C15" s="12">
        <v>3.9041388141868278</v>
      </c>
      <c r="D15" s="69">
        <v>73.518699377053295</v>
      </c>
      <c r="E15" s="12"/>
    </row>
    <row r="16" spans="1:18">
      <c r="A16" s="292">
        <v>45139</v>
      </c>
      <c r="C16" s="12">
        <v>3.7876950783467751</v>
      </c>
      <c r="D16" s="69">
        <v>73.349994389956407</v>
      </c>
      <c r="E16" s="12"/>
    </row>
    <row r="17" spans="1:4">
      <c r="A17" s="292">
        <v>45170</v>
      </c>
      <c r="C17" s="12">
        <v>3.6769362526777791</v>
      </c>
      <c r="D17" s="69">
        <v>85.16586667712609</v>
      </c>
    </row>
    <row r="18" spans="1:4">
      <c r="A18" s="292">
        <v>45200</v>
      </c>
      <c r="C18" s="12">
        <v>3.3291836640927439</v>
      </c>
      <c r="D18" s="69">
        <v>79.116000187531967</v>
      </c>
    </row>
    <row r="19" spans="1:4">
      <c r="A19" s="292">
        <v>45231</v>
      </c>
      <c r="C19" s="12">
        <v>3.0484795212902789</v>
      </c>
      <c r="D19" s="69">
        <v>88.973088284760152</v>
      </c>
    </row>
    <row r="20" spans="1:4">
      <c r="A20" s="292">
        <v>45261</v>
      </c>
      <c r="C20" s="12">
        <v>1.4419841289180104</v>
      </c>
      <c r="D20" s="69">
        <v>77.669507052188777</v>
      </c>
    </row>
    <row r="21" spans="1:4">
      <c r="A21" s="292">
        <v>45292</v>
      </c>
      <c r="C21" s="12">
        <v>0.19683916555779502</v>
      </c>
      <c r="D21" s="69">
        <v>63.826557670281915</v>
      </c>
    </row>
    <row r="22" spans="1:4">
      <c r="A22" s="292">
        <v>45323</v>
      </c>
      <c r="C22" s="12">
        <v>0.28575194053304498</v>
      </c>
      <c r="D22" s="69">
        <v>63.360058338704384</v>
      </c>
    </row>
    <row r="23" spans="1:4">
      <c r="A23" s="292">
        <v>45352</v>
      </c>
      <c r="C23" s="12">
        <v>0.69552836198252599</v>
      </c>
      <c r="D23" s="69">
        <v>63.126916158664152</v>
      </c>
    </row>
    <row r="24" spans="1:4">
      <c r="A24" s="292">
        <v>45383</v>
      </c>
      <c r="C24" s="12">
        <v>2.3196160698152699</v>
      </c>
      <c r="D24" s="69">
        <v>62.887941979143406</v>
      </c>
    </row>
    <row r="25" spans="1:4">
      <c r="A25" s="292">
        <v>45413</v>
      </c>
      <c r="C25" s="12">
        <v>3.4752266248897801</v>
      </c>
      <c r="D25" s="69">
        <v>62.599982061659766</v>
      </c>
    </row>
    <row r="26" spans="1:4">
      <c r="A26" s="292">
        <v>45444</v>
      </c>
      <c r="C26" s="12">
        <v>3.85295046275</v>
      </c>
      <c r="D26" s="69">
        <v>67.925028749229682</v>
      </c>
    </row>
    <row r="27" spans="1:4">
      <c r="A27" s="292">
        <v>45474</v>
      </c>
      <c r="C27" s="12">
        <v>3.7154891826505301</v>
      </c>
      <c r="D27" s="69">
        <v>88.718565134361015</v>
      </c>
    </row>
    <row r="28" spans="1:4">
      <c r="A28" s="292">
        <v>45505</v>
      </c>
      <c r="C28" s="12">
        <v>3.6550060884126303</v>
      </c>
      <c r="D28" s="69">
        <v>121.07298966279154</v>
      </c>
    </row>
    <row r="29" spans="1:4">
      <c r="A29" s="292">
        <v>45536</v>
      </c>
      <c r="C29" s="12">
        <v>3.6773558146999998</v>
      </c>
      <c r="D29" s="69">
        <v>312.23181251353623</v>
      </c>
    </row>
    <row r="30" spans="1:4">
      <c r="A30" s="292">
        <v>45566</v>
      </c>
      <c r="C30" s="12">
        <v>3.4505456434018802</v>
      </c>
      <c r="D30" s="69">
        <v>485.15918543903672</v>
      </c>
    </row>
    <row r="31" spans="1:4">
      <c r="A31" s="292">
        <v>45597</v>
      </c>
      <c r="C31" s="12">
        <v>2.58306377194444</v>
      </c>
      <c r="D31" s="69">
        <v>104.04624853588001</v>
      </c>
    </row>
    <row r="32" spans="1:4">
      <c r="A32" s="292">
        <v>45627</v>
      </c>
      <c r="C32" s="12">
        <v>1.0311569973897798</v>
      </c>
      <c r="D32" s="69">
        <v>64.799368279999996</v>
      </c>
    </row>
    <row r="33" spans="3:6">
      <c r="D33" s="69"/>
      <c r="E33" s="69"/>
      <c r="F33" s="69"/>
    </row>
    <row r="34" spans="3:6">
      <c r="C34" s="223" t="s">
        <v>399</v>
      </c>
      <c r="D34" s="69"/>
      <c r="E34" s="69"/>
      <c r="F34" s="69"/>
    </row>
    <row r="35" spans="3:6">
      <c r="D35" s="222"/>
      <c r="E35" s="69"/>
      <c r="F35" s="69"/>
    </row>
    <row r="36" spans="3:6">
      <c r="E36" s="69"/>
      <c r="F36" s="69"/>
    </row>
    <row r="37" spans="3:6">
      <c r="E37" s="69"/>
      <c r="F37" s="69"/>
    </row>
    <row r="38" spans="3:6">
      <c r="E38" s="69"/>
      <c r="F38" s="69"/>
    </row>
    <row r="39" spans="3:6">
      <c r="E39" s="69"/>
      <c r="F39" s="69"/>
    </row>
    <row r="40" spans="3:6">
      <c r="E40" s="69"/>
      <c r="F40" s="69"/>
    </row>
    <row r="41" spans="3:6">
      <c r="E41" s="69"/>
      <c r="F41" s="69"/>
    </row>
    <row r="42" spans="3:6">
      <c r="E42" s="69"/>
      <c r="F42" s="69"/>
    </row>
    <row r="43" spans="3:6">
      <c r="E43" s="69"/>
      <c r="F43" s="69"/>
    </row>
    <row r="44" spans="3:6">
      <c r="E44" s="69"/>
      <c r="F44" s="69"/>
    </row>
    <row r="45" spans="3:6">
      <c r="E45" s="69"/>
      <c r="F45" s="69"/>
    </row>
    <row r="46" spans="3:6">
      <c r="E46" s="69"/>
      <c r="F46" s="69"/>
    </row>
    <row r="47" spans="3:6">
      <c r="E47" s="69"/>
      <c r="F47" s="69"/>
    </row>
    <row r="48" spans="3:6">
      <c r="E48" s="69"/>
      <c r="F48" s="69"/>
    </row>
    <row r="49" spans="5:6">
      <c r="E49" s="69"/>
      <c r="F49" s="69"/>
    </row>
    <row r="50" spans="5:6">
      <c r="E50" s="69"/>
      <c r="F50" s="69"/>
    </row>
    <row r="51" spans="5:6">
      <c r="E51" s="69"/>
      <c r="F51" s="69"/>
    </row>
    <row r="52" spans="5:6">
      <c r="E52" s="69"/>
      <c r="F52" s="69"/>
    </row>
    <row r="53" spans="5:6">
      <c r="E53" s="69"/>
      <c r="F53" s="69"/>
    </row>
    <row r="54" spans="5:6">
      <c r="E54" s="69"/>
      <c r="F54" s="69"/>
    </row>
    <row r="55" spans="5:6">
      <c r="E55" s="69"/>
      <c r="F55" s="69"/>
    </row>
    <row r="56" spans="5:6">
      <c r="E56" s="69"/>
      <c r="F56" s="69"/>
    </row>
    <row r="57" spans="5:6">
      <c r="E57" s="69"/>
      <c r="F57" s="69"/>
    </row>
    <row r="58" spans="5:6">
      <c r="E58" s="69"/>
      <c r="F58" s="69"/>
    </row>
  </sheetData>
  <hyperlinks>
    <hyperlink ref="A1" location="Índice!A1" display="Voltar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>
    <tabColor rgb="FF00B0F0"/>
  </sheetPr>
  <dimension ref="A1:R2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:E8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Índice!AU26</f>
        <v>Chart 36 – Share of other biomasses vs. Sugarcane</v>
      </c>
      <c r="D5" s="13"/>
      <c r="E5" s="13"/>
    </row>
    <row r="6" spans="1:18">
      <c r="C6" s="28"/>
    </row>
    <row r="7" spans="1:18">
      <c r="A7" s="4" t="s">
        <v>369</v>
      </c>
      <c r="C7" s="44" t="s">
        <v>75</v>
      </c>
      <c r="D7" s="45"/>
      <c r="E7" s="45" t="s">
        <v>76</v>
      </c>
      <c r="F7" s="45"/>
    </row>
    <row r="8" spans="1:18">
      <c r="B8" s="4"/>
      <c r="C8" s="31" t="s">
        <v>449</v>
      </c>
      <c r="D8" s="31" t="s">
        <v>10</v>
      </c>
      <c r="E8" s="31" t="s">
        <v>449</v>
      </c>
      <c r="F8" s="31" t="s">
        <v>10</v>
      </c>
    </row>
    <row r="9" spans="1:18">
      <c r="A9" s="6">
        <v>2017</v>
      </c>
      <c r="C9" s="12">
        <v>2.4363450122007988</v>
      </c>
      <c r="D9" s="18">
        <v>0.83766307944008578</v>
      </c>
      <c r="E9" s="69">
        <v>0.47215731051027404</v>
      </c>
      <c r="F9" s="18">
        <v>0.16233692055991447</v>
      </c>
    </row>
    <row r="10" spans="1:18">
      <c r="A10" s="6">
        <v>2018</v>
      </c>
      <c r="C10" s="12">
        <v>2.4471017228013867</v>
      </c>
      <c r="D10" s="18">
        <v>0.81373538076741614</v>
      </c>
      <c r="E10" s="69">
        <v>0.56014336035276857</v>
      </c>
      <c r="F10" s="18">
        <v>0.18626461923258381</v>
      </c>
    </row>
    <row r="11" spans="1:18">
      <c r="A11" s="6">
        <v>2019</v>
      </c>
      <c r="C11" s="12">
        <v>2.5579101171717036</v>
      </c>
      <c r="D11" s="18">
        <v>0.82290275573487137</v>
      </c>
      <c r="E11" s="69">
        <v>0.55048890002131845</v>
      </c>
      <c r="F11" s="18">
        <v>0.17709724426512866</v>
      </c>
    </row>
    <row r="12" spans="1:18">
      <c r="A12" s="6">
        <v>2020</v>
      </c>
      <c r="C12" s="12">
        <v>2.5693028161551386</v>
      </c>
      <c r="D12" s="18">
        <v>0.82318552118315613</v>
      </c>
      <c r="E12" s="69">
        <v>0.5544643609022174</v>
      </c>
      <c r="F12" s="18">
        <v>0.17681447881684387</v>
      </c>
    </row>
    <row r="13" spans="1:18">
      <c r="A13" s="6">
        <v>2021</v>
      </c>
      <c r="C13" s="12">
        <v>2.2675418387983295</v>
      </c>
      <c r="D13" s="18">
        <v>0.78465681774216367</v>
      </c>
      <c r="E13" s="69">
        <v>0.62504439007652168</v>
      </c>
      <c r="F13" s="18">
        <v>0.21534318225783605</v>
      </c>
    </row>
    <row r="14" spans="1:18">
      <c r="A14" s="6">
        <v>2022</v>
      </c>
      <c r="C14" s="12">
        <v>2.0897056068007309</v>
      </c>
      <c r="D14" s="18">
        <v>0.72064034386120612</v>
      </c>
      <c r="E14" s="69">
        <v>0.81008431559529348</v>
      </c>
      <c r="F14" s="18">
        <v>0.27935965613879388</v>
      </c>
    </row>
    <row r="15" spans="1:18">
      <c r="A15" s="6">
        <v>2023</v>
      </c>
      <c r="C15" s="12">
        <v>2.3825328736996227</v>
      </c>
      <c r="D15" s="18">
        <v>0.7446100960430323</v>
      </c>
      <c r="E15" s="69">
        <v>0.81717243027188291</v>
      </c>
      <c r="F15" s="18">
        <v>0.25538990395696798</v>
      </c>
    </row>
    <row r="16" spans="1:18">
      <c r="A16" s="6">
        <v>2024</v>
      </c>
      <c r="C16" s="12">
        <v>2.4115441770023063</v>
      </c>
      <c r="D16" s="18">
        <v>0.75024999999999997</v>
      </c>
      <c r="E16" s="69">
        <v>0.80200000000000005</v>
      </c>
      <c r="F16" s="18">
        <v>0.24975000000000003</v>
      </c>
    </row>
    <row r="17" spans="3:6">
      <c r="C17" s="73" t="s">
        <v>196</v>
      </c>
      <c r="D17" s="73" t="s">
        <v>197</v>
      </c>
      <c r="E17" s="73" t="s">
        <v>198</v>
      </c>
      <c r="F17" s="72" t="s">
        <v>199</v>
      </c>
    </row>
    <row r="19" spans="3:6">
      <c r="C19" s="223" t="s">
        <v>396</v>
      </c>
    </row>
    <row r="22" spans="3:6">
      <c r="E22" s="77"/>
      <c r="F22" s="152"/>
    </row>
  </sheetData>
  <hyperlinks>
    <hyperlink ref="A1" location="Índice!A1" display="Voltar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6BF-F37E-4715-9F43-AE75D1627819}">
  <sheetPr>
    <tabColor rgb="FF00B0F0"/>
  </sheetPr>
  <dimension ref="A1:AQ118"/>
  <sheetViews>
    <sheetView showGridLines="0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E9" sqref="E9"/>
    </sheetView>
  </sheetViews>
  <sheetFormatPr defaultColWidth="9.44140625" defaultRowHeight="14.4"/>
  <cols>
    <col min="1" max="1" width="9.44140625" style="64" customWidth="1"/>
    <col min="2" max="2" width="6.44140625" style="64" bestFit="1" customWidth="1"/>
    <col min="3" max="3" width="7.44140625" style="64" customWidth="1"/>
    <col min="4" max="4" width="8.5546875" style="2" customWidth="1"/>
    <col min="5" max="7" width="17.44140625" style="2" customWidth="1"/>
    <col min="8" max="10" width="14.44140625" style="2" customWidth="1"/>
    <col min="11" max="14" width="9.44140625" style="2"/>
    <col min="15" max="15" width="10" style="2" bestFit="1" customWidth="1"/>
    <col min="16" max="16384" width="9.44140625" style="2"/>
  </cols>
  <sheetData>
    <row r="1" spans="1:20">
      <c r="A1" s="134" t="s">
        <v>419</v>
      </c>
      <c r="B1" s="134"/>
      <c r="C1" s="134"/>
      <c r="D1" s="1"/>
    </row>
    <row r="2" spans="1:20" s="50" customFormat="1" ht="23.4">
      <c r="A2" s="65"/>
      <c r="B2" s="65"/>
      <c r="C2" s="65"/>
      <c r="E2" s="51"/>
      <c r="F2" s="51"/>
      <c r="G2" s="7" t="str">
        <f>Índice!AF3</f>
        <v>Analysis of Current Biofuels Outlook – Year 2024</v>
      </c>
      <c r="H2" s="51"/>
      <c r="I2" s="10"/>
      <c r="J2" s="10"/>
      <c r="K2" s="10"/>
      <c r="L2" s="51"/>
      <c r="M2" s="51"/>
      <c r="N2" s="51"/>
      <c r="O2" s="51"/>
      <c r="P2" s="51"/>
      <c r="Q2" s="51"/>
      <c r="R2" s="51"/>
      <c r="S2" s="51"/>
      <c r="T2" s="51"/>
    </row>
    <row r="5" spans="1:20">
      <c r="E5" s="36" t="str">
        <f>Índice!AU30</f>
        <v>Chart 37 – Average prices – biodiesel and diesel excluding ICMS</v>
      </c>
      <c r="F5" s="13"/>
    </row>
    <row r="6" spans="1:20">
      <c r="E6" s="60"/>
    </row>
    <row r="7" spans="1:20" ht="45" customHeight="1">
      <c r="A7" s="66" t="s">
        <v>124</v>
      </c>
      <c r="B7" s="66" t="s">
        <v>411</v>
      </c>
      <c r="C7" s="66" t="s">
        <v>369</v>
      </c>
      <c r="E7" s="46" t="s">
        <v>295</v>
      </c>
      <c r="F7" s="46" t="s">
        <v>200</v>
      </c>
      <c r="G7" s="46" t="s">
        <v>289</v>
      </c>
    </row>
    <row r="8" spans="1:20">
      <c r="D8" s="4"/>
      <c r="E8" s="31" t="s">
        <v>412</v>
      </c>
      <c r="F8" s="31"/>
      <c r="G8" s="31"/>
    </row>
    <row r="9" spans="1:20">
      <c r="A9" s="305">
        <v>2017</v>
      </c>
      <c r="B9" s="304">
        <v>53</v>
      </c>
      <c r="C9" s="47" t="s">
        <v>286</v>
      </c>
      <c r="D9" s="6"/>
      <c r="E9" s="75">
        <v>4.305825251656306</v>
      </c>
      <c r="F9" s="75">
        <v>4.6730181299954543</v>
      </c>
      <c r="G9" s="75"/>
      <c r="H9" s="40"/>
      <c r="J9" s="11"/>
    </row>
    <row r="10" spans="1:20">
      <c r="A10" s="307"/>
      <c r="B10" s="304"/>
      <c r="C10" s="47" t="s">
        <v>288</v>
      </c>
      <c r="D10" s="6"/>
      <c r="E10" s="75">
        <v>4.0923436959537192</v>
      </c>
      <c r="F10" s="75">
        <v>4.6432537590192391</v>
      </c>
      <c r="G10" s="75"/>
      <c r="H10" s="40"/>
    </row>
    <row r="11" spans="1:20">
      <c r="A11" s="307"/>
      <c r="B11" s="304">
        <v>54</v>
      </c>
      <c r="C11" s="47" t="s">
        <v>290</v>
      </c>
      <c r="D11" s="6"/>
      <c r="E11" s="75">
        <v>4.1276894186603359</v>
      </c>
      <c r="F11" s="75">
        <v>4.3351868341797353</v>
      </c>
      <c r="G11" s="75"/>
      <c r="H11" s="11"/>
      <c r="I11" s="40"/>
    </row>
    <row r="12" spans="1:20">
      <c r="A12" s="307"/>
      <c r="B12" s="304"/>
      <c r="C12" s="47" t="s">
        <v>291</v>
      </c>
      <c r="D12" s="6"/>
      <c r="E12" s="75">
        <v>4.4578314961137133</v>
      </c>
      <c r="F12" s="75">
        <v>4.3161747748843355</v>
      </c>
      <c r="G12" s="75"/>
      <c r="I12" s="40"/>
    </row>
    <row r="13" spans="1:20">
      <c r="A13" s="307"/>
      <c r="B13" s="304">
        <v>55</v>
      </c>
      <c r="C13" s="47" t="s">
        <v>298</v>
      </c>
      <c r="D13" s="6"/>
      <c r="E13" s="75">
        <v>4.7231398965089575</v>
      </c>
      <c r="F13" s="75">
        <v>4.648064752316305</v>
      </c>
      <c r="G13" s="75"/>
      <c r="I13" s="40"/>
    </row>
    <row r="14" spans="1:20">
      <c r="A14" s="307"/>
      <c r="B14" s="304"/>
      <c r="C14" s="47" t="s">
        <v>292</v>
      </c>
      <c r="D14" s="6"/>
      <c r="E14" s="69">
        <v>4.0677630126421045</v>
      </c>
      <c r="F14" s="69">
        <v>4.5331106863672836</v>
      </c>
      <c r="G14" s="69"/>
    </row>
    <row r="15" spans="1:20">
      <c r="A15" s="307"/>
      <c r="B15" s="304">
        <v>56</v>
      </c>
      <c r="C15" s="47" t="s">
        <v>293</v>
      </c>
      <c r="D15" s="6"/>
      <c r="E15" s="69">
        <v>4.0320151688058168</v>
      </c>
      <c r="F15" s="69">
        <v>4.1758963167063525</v>
      </c>
      <c r="G15" s="69"/>
    </row>
    <row r="16" spans="1:20">
      <c r="A16" s="307"/>
      <c r="B16" s="304"/>
      <c r="C16" s="47" t="s">
        <v>294</v>
      </c>
      <c r="D16" s="6"/>
      <c r="E16" s="69">
        <v>4.1504343671333013</v>
      </c>
      <c r="F16" s="69">
        <v>4.1834230896951015</v>
      </c>
      <c r="G16" s="69"/>
    </row>
    <row r="17" spans="1:43">
      <c r="A17" s="307"/>
      <c r="B17" s="304">
        <v>57</v>
      </c>
      <c r="C17" s="47" t="s">
        <v>299</v>
      </c>
      <c r="D17" s="6"/>
      <c r="E17" s="69">
        <v>4.4764766328048138</v>
      </c>
      <c r="F17" s="69">
        <v>4.7814605146292166</v>
      </c>
      <c r="G17" s="69"/>
    </row>
    <row r="18" spans="1:43">
      <c r="A18" s="307"/>
      <c r="B18" s="304"/>
      <c r="C18" s="47" t="s">
        <v>296</v>
      </c>
      <c r="D18" s="6"/>
      <c r="E18" s="69">
        <v>4.4762701848230018</v>
      </c>
      <c r="F18" s="69">
        <v>4.7387161106322857</v>
      </c>
      <c r="G18" s="69"/>
    </row>
    <row r="19" spans="1:43">
      <c r="A19" s="307"/>
      <c r="B19" s="304">
        <v>58</v>
      </c>
      <c r="C19" s="47" t="s">
        <v>297</v>
      </c>
      <c r="D19" s="6"/>
      <c r="E19" s="69">
        <v>4.0669046416641415</v>
      </c>
      <c r="F19" s="69">
        <v>4.4551919075058892</v>
      </c>
      <c r="G19" s="69"/>
    </row>
    <row r="20" spans="1:43">
      <c r="A20" s="306"/>
      <c r="B20" s="304"/>
      <c r="C20" s="47" t="s">
        <v>287</v>
      </c>
      <c r="E20" s="69">
        <v>3.6446512946301404</v>
      </c>
      <c r="F20" s="69">
        <v>4.4418563442962258</v>
      </c>
      <c r="G20" s="69"/>
      <c r="AK20"/>
      <c r="AL20" s="171" t="s">
        <v>77</v>
      </c>
      <c r="AM20" s="172" t="s">
        <v>78</v>
      </c>
      <c r="AN20" s="173"/>
      <c r="AO20" s="174" t="s">
        <v>79</v>
      </c>
      <c r="AP20" s="171" t="s">
        <v>12</v>
      </c>
      <c r="AQ20"/>
    </row>
    <row r="21" spans="1:43">
      <c r="A21" s="305">
        <v>2018</v>
      </c>
      <c r="B21" s="304">
        <v>59</v>
      </c>
      <c r="C21" s="47" t="s">
        <v>286</v>
      </c>
      <c r="E21" s="69">
        <v>3.8581961750947498</v>
      </c>
      <c r="F21" s="69">
        <v>4.4130586909843945</v>
      </c>
      <c r="G21" s="69"/>
      <c r="AK21" s="175">
        <v>44562</v>
      </c>
      <c r="AL21" s="176" t="s">
        <v>80</v>
      </c>
      <c r="AM21" s="177">
        <v>44585</v>
      </c>
      <c r="AN21" s="177">
        <v>44591</v>
      </c>
      <c r="AO21" s="178">
        <v>6.5790199999999999</v>
      </c>
      <c r="AP21" s="178">
        <v>6.5178000000000003</v>
      </c>
      <c r="AQ21" s="179">
        <v>6.5103050000000007</v>
      </c>
    </row>
    <row r="22" spans="1:43">
      <c r="A22" s="307"/>
      <c r="B22" s="304"/>
      <c r="C22" s="47" t="s">
        <v>288</v>
      </c>
      <c r="E22" s="69">
        <v>3.9882685981048835</v>
      </c>
      <c r="F22" s="69">
        <v>4.375349782636242</v>
      </c>
      <c r="G22" s="69"/>
      <c r="AK22" s="175">
        <v>44593</v>
      </c>
      <c r="AL22" s="180" t="s">
        <v>80</v>
      </c>
      <c r="AM22" s="181">
        <v>44613</v>
      </c>
      <c r="AN22" s="181">
        <v>44619</v>
      </c>
      <c r="AO22" s="182">
        <v>6.7065200000000003</v>
      </c>
      <c r="AP22" s="182">
        <v>6.7055699999999998</v>
      </c>
      <c r="AQ22" s="179">
        <v>6.6171199999999999</v>
      </c>
    </row>
    <row r="23" spans="1:43">
      <c r="A23" s="307"/>
      <c r="B23" s="304">
        <v>60</v>
      </c>
      <c r="C23" s="47" t="s">
        <v>290</v>
      </c>
      <c r="E23" s="69">
        <v>4.0885998674089503</v>
      </c>
      <c r="F23" s="69">
        <v>3.8168921342822029</v>
      </c>
      <c r="G23" s="69"/>
      <c r="AK23" s="175">
        <v>44621</v>
      </c>
      <c r="AL23" s="183" t="s">
        <v>80</v>
      </c>
      <c r="AM23" s="184">
        <v>44641</v>
      </c>
      <c r="AN23" s="184">
        <v>44647</v>
      </c>
      <c r="AO23" s="185">
        <v>7.2685399999999998</v>
      </c>
      <c r="AP23" s="185">
        <v>7.2572700000000001</v>
      </c>
      <c r="AQ23" s="179">
        <v>7.1369849999999992</v>
      </c>
    </row>
    <row r="24" spans="1:43">
      <c r="A24" s="307"/>
      <c r="B24" s="304"/>
      <c r="C24" s="47" t="s">
        <v>291</v>
      </c>
      <c r="E24" s="69">
        <v>4.1235432492229833</v>
      </c>
      <c r="F24" s="69">
        <v>3.7737487889895678</v>
      </c>
      <c r="G24" s="69"/>
      <c r="AK24" s="175">
        <v>44652</v>
      </c>
      <c r="AL24" s="176" t="s">
        <v>80</v>
      </c>
      <c r="AM24" s="181">
        <v>44676</v>
      </c>
      <c r="AN24" s="181">
        <v>44682</v>
      </c>
      <c r="AO24" s="182">
        <v>6.8665200000000004</v>
      </c>
      <c r="AP24" s="182">
        <v>6.9744900000000003</v>
      </c>
      <c r="AQ24" s="179">
        <v>6.91425</v>
      </c>
    </row>
    <row r="25" spans="1:43">
      <c r="A25" s="307"/>
      <c r="B25" s="304">
        <v>61</v>
      </c>
      <c r="C25" s="47" t="s">
        <v>298</v>
      </c>
      <c r="E25" s="69">
        <v>4.2687810153262635</v>
      </c>
      <c r="F25" s="69">
        <v>3.6893456886573328</v>
      </c>
      <c r="G25" s="69"/>
      <c r="AK25" s="175">
        <v>44682</v>
      </c>
      <c r="AL25" s="176" t="s">
        <v>80</v>
      </c>
      <c r="AM25" s="177">
        <v>44704</v>
      </c>
      <c r="AN25" s="177">
        <v>44710</v>
      </c>
      <c r="AO25" s="178">
        <v>7.1860299999999997</v>
      </c>
      <c r="AP25" s="178">
        <v>7.3849900000000002</v>
      </c>
      <c r="AQ25" s="179">
        <v>7.3535050000000002</v>
      </c>
    </row>
    <row r="26" spans="1:43">
      <c r="A26" s="307"/>
      <c r="B26" s="304"/>
      <c r="C26" s="47" t="s">
        <v>292</v>
      </c>
      <c r="E26" s="69">
        <v>3.9491784259806852</v>
      </c>
      <c r="F26" s="69">
        <v>3.6886079301852157</v>
      </c>
      <c r="G26" s="69"/>
      <c r="AK26" s="175">
        <v>44713</v>
      </c>
      <c r="AL26" s="176" t="s">
        <v>80</v>
      </c>
      <c r="AM26" s="181">
        <v>44732</v>
      </c>
      <c r="AN26" s="181">
        <v>44738</v>
      </c>
      <c r="AO26" s="182">
        <v>7.0071000000000003</v>
      </c>
      <c r="AP26" s="182">
        <v>6.9316599999999999</v>
      </c>
      <c r="AQ26" s="179">
        <v>7.0191099999999995</v>
      </c>
    </row>
    <row r="27" spans="1:43">
      <c r="A27" s="307"/>
      <c r="B27" s="304">
        <v>62</v>
      </c>
      <c r="C27" s="47" t="s">
        <v>293</v>
      </c>
      <c r="E27" s="69">
        <v>3.8861568571794893</v>
      </c>
      <c r="F27" s="69">
        <v>3.7418763775091679</v>
      </c>
      <c r="G27" s="69"/>
      <c r="AK27" s="175">
        <v>44743</v>
      </c>
      <c r="AL27" s="176" t="s">
        <v>80</v>
      </c>
      <c r="AM27" s="184">
        <v>44767</v>
      </c>
      <c r="AN27" s="184">
        <v>44773</v>
      </c>
      <c r="AO27" s="185">
        <v>6.3314199999999996</v>
      </c>
      <c r="AP27" s="185">
        <v>6.11721</v>
      </c>
      <c r="AQ27" s="179">
        <v>6.3816100000000002</v>
      </c>
    </row>
    <row r="28" spans="1:43">
      <c r="A28" s="307"/>
      <c r="B28" s="304"/>
      <c r="C28" s="47" t="s">
        <v>294</v>
      </c>
      <c r="E28" s="69">
        <v>3.9211885117140408</v>
      </c>
      <c r="F28" s="69">
        <v>3.7336578125955042</v>
      </c>
      <c r="G28" s="69"/>
      <c r="AK28" s="175">
        <v>44774</v>
      </c>
      <c r="AL28" s="180" t="s">
        <v>80</v>
      </c>
      <c r="AM28" s="181">
        <v>44795</v>
      </c>
      <c r="AN28" s="181">
        <v>44801</v>
      </c>
      <c r="AO28" s="182">
        <v>6.0016600000000002</v>
      </c>
      <c r="AP28" s="182">
        <v>5.8801300000000003</v>
      </c>
      <c r="AQ28" s="179">
        <v>5.9005299999999998</v>
      </c>
    </row>
    <row r="29" spans="1:43">
      <c r="A29" s="307"/>
      <c r="B29" s="304">
        <v>63</v>
      </c>
      <c r="C29" s="47" t="s">
        <v>299</v>
      </c>
      <c r="E29" s="69">
        <v>4.1307065597815145</v>
      </c>
      <c r="F29" s="69">
        <v>4.5837507621774787</v>
      </c>
      <c r="G29" s="69"/>
      <c r="AK29" s="175">
        <v>44805</v>
      </c>
      <c r="AL29" s="176" t="s">
        <v>80</v>
      </c>
      <c r="AM29" s="177">
        <v>44830</v>
      </c>
      <c r="AN29" s="184">
        <v>44836</v>
      </c>
      <c r="AO29" s="185">
        <v>5.6661599999999996</v>
      </c>
      <c r="AP29" s="185">
        <v>5.55044</v>
      </c>
      <c r="AQ29" s="179">
        <v>5.8491499999999998</v>
      </c>
    </row>
    <row r="30" spans="1:43">
      <c r="A30" s="307"/>
      <c r="B30" s="304"/>
      <c r="C30" s="47" t="s">
        <v>296</v>
      </c>
      <c r="E30" s="69">
        <v>4.1982593493596276</v>
      </c>
      <c r="F30" s="69">
        <v>4.5745969935933006</v>
      </c>
      <c r="G30" s="69"/>
      <c r="AK30" s="175">
        <v>44835</v>
      </c>
      <c r="AL30" s="176" t="s">
        <v>80</v>
      </c>
      <c r="AM30" s="181">
        <v>44858</v>
      </c>
      <c r="AN30" s="181">
        <v>44864</v>
      </c>
      <c r="AO30" s="182">
        <v>5.3748899999999997</v>
      </c>
      <c r="AP30" s="182">
        <v>5.4285699999999997</v>
      </c>
      <c r="AQ30" s="179">
        <v>5.3293900000000001</v>
      </c>
    </row>
    <row r="31" spans="1:43">
      <c r="A31" s="307"/>
      <c r="B31" s="304">
        <v>64</v>
      </c>
      <c r="C31" s="47" t="s">
        <v>297</v>
      </c>
      <c r="E31" s="69">
        <v>4.1056412096325872</v>
      </c>
      <c r="F31" s="69">
        <v>4.555936315378462</v>
      </c>
      <c r="G31" s="69"/>
      <c r="AK31" s="175">
        <v>44866</v>
      </c>
      <c r="AL31" s="176" t="s">
        <v>80</v>
      </c>
      <c r="AM31" s="184">
        <v>44886</v>
      </c>
      <c r="AN31" s="184">
        <v>44892</v>
      </c>
      <c r="AO31" s="185">
        <v>6.22072</v>
      </c>
      <c r="AP31" s="185">
        <v>6.1405799999999999</v>
      </c>
      <c r="AQ31" s="179">
        <v>5.9793599999999998</v>
      </c>
    </row>
    <row r="32" spans="1:43">
      <c r="A32" s="307"/>
      <c r="B32" s="305"/>
      <c r="C32" s="78" t="s">
        <v>287</v>
      </c>
      <c r="E32" s="69">
        <v>4.1294679874701554</v>
      </c>
      <c r="F32" s="69">
        <v>4.4996390810163254</v>
      </c>
      <c r="G32" s="69"/>
      <c r="AK32" s="175">
        <v>44896</v>
      </c>
      <c r="AL32" s="176" t="s">
        <v>80</v>
      </c>
      <c r="AM32" s="181">
        <v>44921</v>
      </c>
      <c r="AN32" s="181">
        <v>44927</v>
      </c>
      <c r="AO32" s="182">
        <v>6.0396200000000002</v>
      </c>
      <c r="AP32" s="182">
        <v>5.7370200000000002</v>
      </c>
      <c r="AQ32" s="179">
        <v>5.8627599999999997</v>
      </c>
    </row>
    <row r="33" spans="1:43">
      <c r="A33" s="307">
        <v>2019</v>
      </c>
      <c r="B33" s="305">
        <v>65</v>
      </c>
      <c r="C33" s="47" t="s">
        <v>286</v>
      </c>
      <c r="E33" s="69">
        <v>3.9920573872892753</v>
      </c>
      <c r="F33" s="69">
        <v>4.8100309518320348</v>
      </c>
      <c r="G33" s="69"/>
      <c r="AK33" s="175">
        <v>44927</v>
      </c>
      <c r="AL33" s="176" t="s">
        <v>80</v>
      </c>
      <c r="AM33" s="184">
        <v>44949</v>
      </c>
      <c r="AN33" s="184">
        <v>44955</v>
      </c>
      <c r="AO33" s="185">
        <v>5.6714000000000002</v>
      </c>
      <c r="AP33" s="185">
        <v>5.4970800000000004</v>
      </c>
      <c r="AQ33" s="179">
        <v>5.640485</v>
      </c>
    </row>
    <row r="34" spans="1:43">
      <c r="A34" s="307"/>
      <c r="B34" s="306"/>
      <c r="C34" s="47" t="s">
        <v>288</v>
      </c>
      <c r="E34" s="69">
        <v>4.0671128384686668</v>
      </c>
      <c r="F34" s="69">
        <v>4.7434857757554063</v>
      </c>
      <c r="G34" s="69"/>
      <c r="AK34" s="175">
        <v>44958</v>
      </c>
      <c r="AL34" s="176" t="s">
        <v>80</v>
      </c>
      <c r="AM34" s="181">
        <v>44977</v>
      </c>
      <c r="AN34" s="181">
        <v>44983</v>
      </c>
      <c r="AO34" s="182">
        <v>5.3731099999999996</v>
      </c>
      <c r="AP34" s="182">
        <v>5.1356000000000002</v>
      </c>
      <c r="AQ34" s="179">
        <v>5.2165099999999995</v>
      </c>
    </row>
    <row r="35" spans="1:43">
      <c r="A35" s="307"/>
      <c r="B35" s="305">
        <v>66</v>
      </c>
      <c r="C35" s="47" t="s">
        <v>290</v>
      </c>
      <c r="E35" s="69">
        <v>3.9838132572470473</v>
      </c>
      <c r="F35" s="69">
        <v>4.6324091586143705</v>
      </c>
      <c r="G35" s="69"/>
      <c r="AK35" s="175">
        <v>44986</v>
      </c>
      <c r="AL35" s="176" t="s">
        <v>80</v>
      </c>
      <c r="AM35" s="184">
        <v>45012</v>
      </c>
      <c r="AN35" s="184">
        <v>45018</v>
      </c>
      <c r="AO35" s="185">
        <v>4.91439</v>
      </c>
      <c r="AP35" s="185">
        <v>4.73874</v>
      </c>
      <c r="AQ35" s="179">
        <v>4.9401299999999999</v>
      </c>
    </row>
    <row r="36" spans="1:43">
      <c r="A36" s="307"/>
      <c r="B36" s="306"/>
      <c r="C36" s="47" t="s">
        <v>291</v>
      </c>
      <c r="E36" s="69">
        <v>3.650253059209386</v>
      </c>
      <c r="F36" s="69">
        <v>4.6352262173479639</v>
      </c>
      <c r="G36" s="69"/>
      <c r="AK36" s="175">
        <v>45017</v>
      </c>
      <c r="AL36" s="176" t="s">
        <v>80</v>
      </c>
      <c r="AM36" s="181">
        <v>45040</v>
      </c>
      <c r="AN36" s="181">
        <v>45046</v>
      </c>
      <c r="AO36" s="182">
        <v>4.3540299999999998</v>
      </c>
      <c r="AP36" s="182">
        <v>4.1572500000000003</v>
      </c>
      <c r="AQ36" s="179">
        <v>4.29589</v>
      </c>
    </row>
    <row r="37" spans="1:43">
      <c r="A37" s="307"/>
      <c r="B37" s="305">
        <v>67</v>
      </c>
      <c r="C37" s="47" t="s">
        <v>298</v>
      </c>
      <c r="E37" s="69">
        <v>3.241268160897437</v>
      </c>
      <c r="F37" s="69">
        <v>4.6340218044007671</v>
      </c>
      <c r="G37" s="69"/>
      <c r="AK37" s="175">
        <v>45047</v>
      </c>
      <c r="AL37" s="176" t="s">
        <v>80</v>
      </c>
      <c r="AM37" s="184">
        <v>45068</v>
      </c>
      <c r="AN37" s="184">
        <v>45074</v>
      </c>
      <c r="AO37" s="185">
        <v>4.0156000000000001</v>
      </c>
      <c r="AP37" s="185">
        <v>4.0552900000000003</v>
      </c>
      <c r="AQ37" s="179">
        <v>4.0694300000000005</v>
      </c>
    </row>
    <row r="38" spans="1:43">
      <c r="A38" s="307"/>
      <c r="B38" s="306"/>
      <c r="C38" s="47" t="s">
        <v>292</v>
      </c>
      <c r="E38" s="69">
        <v>2.822402003433865</v>
      </c>
      <c r="F38" s="69">
        <v>4.6363773622834481</v>
      </c>
      <c r="G38" s="69"/>
      <c r="AK38" s="175">
        <v>45078</v>
      </c>
      <c r="AL38" s="176" t="s">
        <v>80</v>
      </c>
      <c r="AM38" s="181">
        <v>45103</v>
      </c>
      <c r="AN38" s="181">
        <v>45109</v>
      </c>
      <c r="AO38" s="182">
        <v>3.9847800000000002</v>
      </c>
      <c r="AP38" s="182">
        <v>4.0336299999999996</v>
      </c>
      <c r="AQ38" s="179">
        <v>3.9524599999999999</v>
      </c>
    </row>
    <row r="39" spans="1:43">
      <c r="A39" s="307"/>
      <c r="B39" s="305">
        <v>68</v>
      </c>
      <c r="C39" s="47" t="s">
        <v>293</v>
      </c>
      <c r="E39" s="69">
        <v>2.6457386014308129</v>
      </c>
      <c r="F39" s="69">
        <v>4.3032320130427157</v>
      </c>
      <c r="G39" s="69"/>
      <c r="AK39" s="175">
        <v>45108</v>
      </c>
      <c r="AL39" s="176" t="s">
        <v>80</v>
      </c>
      <c r="AM39" s="184">
        <v>45131</v>
      </c>
      <c r="AN39" s="184">
        <v>45137</v>
      </c>
      <c r="AO39" s="185">
        <v>4.2197500000000003</v>
      </c>
      <c r="AP39" s="185">
        <v>4.1397000000000004</v>
      </c>
      <c r="AQ39" s="179">
        <v>4.139875</v>
      </c>
    </row>
    <row r="40" spans="1:43">
      <c r="A40" s="307"/>
      <c r="B40" s="306"/>
      <c r="C40" s="47" t="s">
        <v>294</v>
      </c>
      <c r="E40" s="69">
        <v>2.9595312741254798</v>
      </c>
      <c r="F40" s="69">
        <v>4.2817963130683809</v>
      </c>
      <c r="G40" s="69"/>
      <c r="AK40" s="175">
        <v>45139</v>
      </c>
      <c r="AL40" s="176" t="s">
        <v>80</v>
      </c>
      <c r="AM40" s="181">
        <v>45159</v>
      </c>
      <c r="AN40" s="181">
        <v>45165</v>
      </c>
      <c r="AO40" s="182">
        <v>4.32294</v>
      </c>
      <c r="AP40" s="182">
        <v>4.2177100000000003</v>
      </c>
      <c r="AQ40" s="179">
        <v>4.2152450000000004</v>
      </c>
    </row>
    <row r="41" spans="1:43">
      <c r="A41" s="307"/>
      <c r="B41" s="304">
        <v>69</v>
      </c>
      <c r="C41" s="47" t="s">
        <v>299</v>
      </c>
      <c r="E41" s="69">
        <v>3.1991012205124965</v>
      </c>
      <c r="F41" s="69">
        <v>5.4377775880070134</v>
      </c>
      <c r="G41" s="69"/>
      <c r="AK41" s="175">
        <v>45170</v>
      </c>
      <c r="AL41" s="176" t="s">
        <v>80</v>
      </c>
      <c r="AM41" s="184">
        <v>45194</v>
      </c>
      <c r="AN41" s="184">
        <v>45200</v>
      </c>
      <c r="AO41" s="185">
        <v>4.2879399999999999</v>
      </c>
      <c r="AP41" s="185">
        <v>4.2678099999999999</v>
      </c>
      <c r="AQ41" s="179">
        <v>4.2627600000000001</v>
      </c>
    </row>
    <row r="42" spans="1:43">
      <c r="A42" s="307"/>
      <c r="B42" s="304"/>
      <c r="C42" s="47" t="s">
        <v>296</v>
      </c>
      <c r="E42" s="69">
        <v>3.3000533027785148</v>
      </c>
      <c r="F42" s="69">
        <v>5.3785030422395863</v>
      </c>
      <c r="G42" s="69"/>
      <c r="AK42" s="175">
        <v>45200</v>
      </c>
      <c r="AL42" s="176" t="s">
        <v>80</v>
      </c>
      <c r="AM42" s="181">
        <v>45222</v>
      </c>
      <c r="AN42" s="181">
        <v>45228</v>
      </c>
      <c r="AO42" s="182">
        <v>4.3266799999999996</v>
      </c>
      <c r="AP42" s="182">
        <v>4.2126700000000001</v>
      </c>
      <c r="AQ42" s="179">
        <v>4.2132100000000001</v>
      </c>
    </row>
    <row r="43" spans="1:43">
      <c r="A43" s="307"/>
      <c r="B43" s="304">
        <v>70</v>
      </c>
      <c r="C43" s="47" t="s">
        <v>297</v>
      </c>
      <c r="E43" s="69">
        <v>3.1486170813838581</v>
      </c>
      <c r="F43" s="69">
        <v>5.3438511740915473</v>
      </c>
      <c r="G43" s="69"/>
      <c r="AK43" s="175">
        <v>45597</v>
      </c>
      <c r="AL43" s="176" t="s">
        <v>80</v>
      </c>
      <c r="AM43" s="184">
        <v>45250</v>
      </c>
      <c r="AN43" s="184">
        <v>45256</v>
      </c>
      <c r="AO43" s="185">
        <v>4.4394600000000004</v>
      </c>
      <c r="AP43" s="185">
        <v>4.5053400000000003</v>
      </c>
      <c r="AQ43" s="179">
        <v>4.376315</v>
      </c>
    </row>
    <row r="44" spans="1:43">
      <c r="A44" s="307"/>
      <c r="B44" s="304"/>
      <c r="C44" s="47" t="s">
        <v>287</v>
      </c>
      <c r="E44" s="69">
        <v>3.2637554465793825</v>
      </c>
      <c r="F44" s="69">
        <v>5.2600460169313887</v>
      </c>
      <c r="G44" s="69"/>
      <c r="AK44" s="175">
        <v>45261</v>
      </c>
      <c r="AL44" s="176" t="s">
        <v>80</v>
      </c>
      <c r="AM44" s="181">
        <v>45285</v>
      </c>
      <c r="AN44" s="181">
        <v>45291</v>
      </c>
      <c r="AO44" s="182">
        <v>4.5209700000000002</v>
      </c>
      <c r="AP44" s="182">
        <v>4.4715999999999996</v>
      </c>
      <c r="AQ44" s="179">
        <v>4.5546300000000004</v>
      </c>
    </row>
    <row r="45" spans="1:43">
      <c r="A45" s="307">
        <v>2020</v>
      </c>
      <c r="B45" s="304">
        <v>71</v>
      </c>
      <c r="C45" s="47" t="s">
        <v>286</v>
      </c>
      <c r="E45" s="69">
        <v>2.6226206567056414</v>
      </c>
      <c r="F45" s="69">
        <v>6.6732392781624839</v>
      </c>
      <c r="G45" s="69"/>
      <c r="AK45" s="175">
        <v>45292</v>
      </c>
      <c r="AL45" s="176" t="s">
        <v>80</v>
      </c>
      <c r="AM45" s="184">
        <v>45313</v>
      </c>
      <c r="AN45" s="184">
        <v>45319</v>
      </c>
      <c r="AO45" s="185">
        <v>4.3560600000000003</v>
      </c>
      <c r="AP45" s="185">
        <v>4.1939000000000002</v>
      </c>
      <c r="AQ45" s="179">
        <v>4.3498049999999999</v>
      </c>
    </row>
    <row r="46" spans="1:43">
      <c r="A46" s="307"/>
      <c r="B46" s="304"/>
      <c r="C46" s="47" t="s">
        <v>288</v>
      </c>
      <c r="E46" s="69">
        <v>2.6610865690682872</v>
      </c>
      <c r="F46" s="69">
        <v>6.5346555701583515</v>
      </c>
      <c r="G46" s="69"/>
      <c r="AK46" s="175">
        <v>45323</v>
      </c>
      <c r="AL46" s="176" t="s">
        <v>80</v>
      </c>
      <c r="AM46" s="181">
        <v>45341</v>
      </c>
      <c r="AN46" s="181">
        <v>45347</v>
      </c>
      <c r="AO46" s="182">
        <v>4.1828599999999998</v>
      </c>
      <c r="AP46" s="182">
        <v>4.0742700000000003</v>
      </c>
      <c r="AQ46" s="179">
        <v>4.1134000000000004</v>
      </c>
    </row>
    <row r="47" spans="1:43">
      <c r="A47" s="307"/>
      <c r="B47" s="304">
        <v>72</v>
      </c>
      <c r="C47" s="47" t="s">
        <v>290</v>
      </c>
      <c r="E47" s="69">
        <v>2.5929938095460958</v>
      </c>
      <c r="F47" s="69">
        <v>6.5553737885517975</v>
      </c>
      <c r="G47" s="69"/>
      <c r="AK47" s="175">
        <v>45352</v>
      </c>
      <c r="AL47" s="176" t="s">
        <v>80</v>
      </c>
      <c r="AM47" s="184">
        <v>45376</v>
      </c>
      <c r="AN47" s="184">
        <v>45382</v>
      </c>
      <c r="AO47" s="185">
        <v>4.4386599999999996</v>
      </c>
      <c r="AP47" s="185">
        <v>4.5761599999999998</v>
      </c>
      <c r="AQ47" s="179">
        <v>4.2500999999999998</v>
      </c>
    </row>
    <row r="48" spans="1:43">
      <c r="A48" s="307"/>
      <c r="B48" s="304"/>
      <c r="C48" s="47" t="s">
        <v>291</v>
      </c>
      <c r="E48" s="69">
        <v>2.625267446283865</v>
      </c>
      <c r="F48" s="69">
        <v>6.4544345009992936</v>
      </c>
      <c r="G48" s="69"/>
      <c r="AK48" s="175">
        <v>45383</v>
      </c>
      <c r="AL48" s="176" t="s">
        <v>80</v>
      </c>
      <c r="AM48" s="181">
        <v>45404</v>
      </c>
      <c r="AN48" s="181">
        <v>45410</v>
      </c>
      <c r="AO48" s="182">
        <v>4.7775100000000004</v>
      </c>
      <c r="AP48" s="182">
        <v>4.7349100000000002</v>
      </c>
      <c r="AQ48" s="179">
        <v>4.6362950000000005</v>
      </c>
    </row>
    <row r="49" spans="1:43">
      <c r="A49" s="307"/>
      <c r="B49" s="305">
        <v>73</v>
      </c>
      <c r="C49" s="47" t="s">
        <v>298</v>
      </c>
      <c r="E49" s="69">
        <v>3.1522797476361477</v>
      </c>
      <c r="F49" s="69">
        <v>6.0652138598844463</v>
      </c>
      <c r="G49" s="69"/>
      <c r="AK49" s="175">
        <v>45413</v>
      </c>
      <c r="AL49" s="176" t="s">
        <v>80</v>
      </c>
      <c r="AM49" s="184">
        <v>45439</v>
      </c>
      <c r="AN49" s="184">
        <v>45445</v>
      </c>
      <c r="AO49" s="185">
        <v>4.8061800000000003</v>
      </c>
      <c r="AP49" s="185">
        <v>4.6837999999999997</v>
      </c>
      <c r="AQ49" s="179">
        <v>4.5951500000000003</v>
      </c>
    </row>
    <row r="50" spans="1:43">
      <c r="A50" s="307"/>
      <c r="B50" s="306"/>
      <c r="C50" s="47" t="s">
        <v>292</v>
      </c>
      <c r="E50" s="69">
        <v>3.4415844861347371</v>
      </c>
      <c r="F50" s="69">
        <v>5.9817942693575796</v>
      </c>
      <c r="G50" s="69"/>
      <c r="AK50" s="175">
        <v>45444</v>
      </c>
      <c r="AL50" s="186" t="s">
        <v>80</v>
      </c>
      <c r="AM50" s="187">
        <v>45467</v>
      </c>
      <c r="AN50" s="187">
        <v>45473</v>
      </c>
      <c r="AO50" s="188">
        <v>5.0042999999999997</v>
      </c>
      <c r="AP50" s="188">
        <v>4.9900900000000004</v>
      </c>
      <c r="AQ50" s="179">
        <v>4.8402250000000002</v>
      </c>
    </row>
    <row r="51" spans="1:43">
      <c r="A51" s="307"/>
      <c r="B51" s="304">
        <v>75</v>
      </c>
      <c r="C51" s="47" t="s">
        <v>293</v>
      </c>
      <c r="E51" s="69">
        <v>3.7968286242587292</v>
      </c>
      <c r="F51" s="69">
        <v>7.2608973182049148</v>
      </c>
      <c r="G51" s="69"/>
      <c r="AK51" s="175">
        <v>45474</v>
      </c>
      <c r="AL51" s="176" t="s">
        <v>80</v>
      </c>
      <c r="AM51" s="189">
        <v>45495</v>
      </c>
      <c r="AN51" s="189">
        <v>45501</v>
      </c>
      <c r="AO51" s="190">
        <v>5.1873100000000001</v>
      </c>
      <c r="AP51" s="190">
        <v>5.1698599999999999</v>
      </c>
      <c r="AQ51" s="179">
        <v>5.0539000000000005</v>
      </c>
    </row>
    <row r="52" spans="1:43">
      <c r="A52" s="307"/>
      <c r="B52" s="304"/>
      <c r="C52" s="47" t="s">
        <v>294</v>
      </c>
      <c r="E52" s="69">
        <v>3.7358710123957772</v>
      </c>
      <c r="F52" s="69">
        <v>7.1603226387850496</v>
      </c>
      <c r="G52" s="69"/>
      <c r="AK52" s="175">
        <v>45505</v>
      </c>
      <c r="AL52" s="176" t="s">
        <v>80</v>
      </c>
      <c r="AM52" s="181">
        <v>45530</v>
      </c>
      <c r="AN52" s="181">
        <v>45536</v>
      </c>
      <c r="AO52" s="182">
        <v>5.2101100000000002</v>
      </c>
      <c r="AP52" s="182">
        <v>5.0680300000000003</v>
      </c>
      <c r="AQ52" s="179">
        <v>5.1676500000000001</v>
      </c>
    </row>
    <row r="53" spans="1:43">
      <c r="A53" s="307"/>
      <c r="B53" s="305">
        <v>76</v>
      </c>
      <c r="C53" s="47" t="s">
        <v>299</v>
      </c>
      <c r="E53" s="69">
        <v>3.6909092101090968</v>
      </c>
      <c r="F53" s="69">
        <v>7.0220922332363722</v>
      </c>
      <c r="G53" s="69"/>
      <c r="AK53" s="175">
        <v>45536</v>
      </c>
      <c r="AL53" s="176" t="s">
        <v>80</v>
      </c>
      <c r="AM53" s="184">
        <v>45558</v>
      </c>
      <c r="AN53" s="184">
        <v>45564</v>
      </c>
      <c r="AO53" s="185">
        <v>5.4927000000000001</v>
      </c>
      <c r="AP53" s="185">
        <v>5.3263800000000003</v>
      </c>
      <c r="AQ53" s="179">
        <v>5.2502199999999997</v>
      </c>
    </row>
    <row r="54" spans="1:43">
      <c r="A54" s="307"/>
      <c r="B54" s="306"/>
      <c r="C54" s="47" t="s">
        <v>296</v>
      </c>
      <c r="E54" s="69">
        <v>3.9351684165067189</v>
      </c>
      <c r="F54" s="69">
        <v>6.8497775175602484</v>
      </c>
      <c r="G54" s="69"/>
      <c r="AK54" s="175">
        <v>45566</v>
      </c>
      <c r="AL54" s="191" t="s">
        <v>80</v>
      </c>
      <c r="AM54" s="187">
        <v>45593</v>
      </c>
      <c r="AN54" s="187">
        <v>45599</v>
      </c>
      <c r="AO54" s="192">
        <v>6.0590999999999999</v>
      </c>
      <c r="AP54" s="192">
        <v>5.9320399999999998</v>
      </c>
      <c r="AQ54" s="179">
        <v>5.5477499999999997</v>
      </c>
    </row>
    <row r="55" spans="1:43">
      <c r="A55" s="307"/>
      <c r="B55" s="305">
        <v>77</v>
      </c>
      <c r="C55" s="47" t="s">
        <v>297</v>
      </c>
      <c r="E55" s="69">
        <v>4.1704759245046974</v>
      </c>
      <c r="F55" s="69">
        <v>7.0173436071588533</v>
      </c>
      <c r="G55" s="69"/>
      <c r="AK55" s="175">
        <v>45597</v>
      </c>
      <c r="AL55" s="191" t="s">
        <v>80</v>
      </c>
      <c r="AM55" s="193">
        <v>45621</v>
      </c>
      <c r="AN55" s="193">
        <v>45627</v>
      </c>
      <c r="AO55" s="194">
        <v>6.6346499999999997</v>
      </c>
      <c r="AP55" s="194">
        <v>6.4636800000000001</v>
      </c>
      <c r="AQ55" s="179">
        <v>6.4235199999999999</v>
      </c>
    </row>
    <row r="56" spans="1:43">
      <c r="A56" s="306"/>
      <c r="B56" s="306"/>
      <c r="C56" s="47" t="s">
        <v>287</v>
      </c>
      <c r="E56" s="69">
        <v>4.1564198156149157</v>
      </c>
      <c r="F56" s="69">
        <v>6.9160014325276107</v>
      </c>
      <c r="G56" s="69"/>
      <c r="AK56" s="175">
        <v>45627</v>
      </c>
      <c r="AL56" s="191" t="s">
        <v>80</v>
      </c>
      <c r="AM56" s="187">
        <v>45649</v>
      </c>
      <c r="AN56" s="187">
        <v>45655</v>
      </c>
      <c r="AO56" s="192">
        <v>6.56541</v>
      </c>
      <c r="AP56" s="192">
        <v>6.3297999999999996</v>
      </c>
      <c r="AQ56" s="179">
        <v>6.3384499999999999</v>
      </c>
    </row>
    <row r="57" spans="1:43">
      <c r="A57" s="305">
        <v>2021</v>
      </c>
      <c r="B57" s="304">
        <v>78</v>
      </c>
      <c r="C57" s="47" t="s">
        <v>286</v>
      </c>
      <c r="E57" s="69">
        <v>4.3622420211160282</v>
      </c>
      <c r="F57" s="69">
        <v>5.3770815370825131</v>
      </c>
      <c r="G57" s="69"/>
      <c r="AK57" s="175">
        <v>45658</v>
      </c>
      <c r="AL57" s="191" t="s">
        <v>80</v>
      </c>
      <c r="AM57" s="195">
        <v>45684</v>
      </c>
      <c r="AN57" s="195">
        <v>45690</v>
      </c>
      <c r="AO57" s="196">
        <v>6.2558999999999996</v>
      </c>
      <c r="AP57" s="196">
        <v>6.0849099999999998</v>
      </c>
      <c r="AQ57" s="179">
        <v>6.0849099999999998</v>
      </c>
    </row>
    <row r="58" spans="1:43">
      <c r="A58" s="307"/>
      <c r="B58" s="304"/>
      <c r="C58" s="47" t="s">
        <v>288</v>
      </c>
      <c r="E58" s="69">
        <v>4.3924355620394975</v>
      </c>
      <c r="F58" s="69">
        <v>5.3312329338513909</v>
      </c>
      <c r="G58" s="69"/>
      <c r="AK58" s="175">
        <v>45689</v>
      </c>
      <c r="AL58" s="191" t="s">
        <v>80</v>
      </c>
      <c r="AM58" s="187">
        <v>45712</v>
      </c>
      <c r="AN58" s="187">
        <v>45718</v>
      </c>
      <c r="AO58" s="192">
        <v>6.1673499999999999</v>
      </c>
      <c r="AP58" s="192">
        <v>5.9692600000000002</v>
      </c>
      <c r="AQ58" s="179">
        <v>5.9418800000000003</v>
      </c>
    </row>
    <row r="59" spans="1:43">
      <c r="A59" s="307"/>
      <c r="B59" s="304">
        <v>79</v>
      </c>
      <c r="C59" s="47" t="s">
        <v>290</v>
      </c>
      <c r="E59" s="69">
        <v>4.8028775484307227</v>
      </c>
      <c r="F59" s="69">
        <v>5.6199663342128972</v>
      </c>
      <c r="G59" s="69"/>
      <c r="AK59" s="175">
        <v>45717</v>
      </c>
      <c r="AL59" s="191" t="s">
        <v>80</v>
      </c>
      <c r="AM59" s="193">
        <v>45740</v>
      </c>
      <c r="AN59" s="193">
        <v>45746</v>
      </c>
      <c r="AO59" s="194">
        <v>5.6305300000000003</v>
      </c>
      <c r="AP59" s="194">
        <v>5.6231900000000001</v>
      </c>
      <c r="AQ59" s="179">
        <v>5.7512600000000003</v>
      </c>
    </row>
    <row r="60" spans="1:43">
      <c r="A60" s="307"/>
      <c r="B60" s="304"/>
      <c r="C60" s="47" t="s">
        <v>291</v>
      </c>
      <c r="E60" s="69">
        <v>4.8330922947373827</v>
      </c>
      <c r="F60" s="69">
        <v>5.602598279546303</v>
      </c>
      <c r="G60" s="69"/>
      <c r="AK60" s="175">
        <v>45748</v>
      </c>
      <c r="AL60" s="191" t="s">
        <v>80</v>
      </c>
      <c r="AM60" s="187">
        <v>45768</v>
      </c>
      <c r="AN60" s="187">
        <v>45774</v>
      </c>
      <c r="AO60" s="192">
        <v>5.6683000000000003</v>
      </c>
      <c r="AP60" s="192">
        <v>5.6344500000000002</v>
      </c>
      <c r="AQ60" s="179">
        <v>5.5592299999999994</v>
      </c>
    </row>
    <row r="61" spans="1:43">
      <c r="A61" s="307"/>
      <c r="B61" s="304">
        <v>80</v>
      </c>
      <c r="C61" s="47" t="s">
        <v>298</v>
      </c>
      <c r="E61" s="69">
        <v>5.0808347799501172</v>
      </c>
      <c r="F61" s="69">
        <v>6.5333484716251968</v>
      </c>
      <c r="G61" s="69"/>
    </row>
    <row r="62" spans="1:43">
      <c r="A62" s="307"/>
      <c r="B62" s="304"/>
      <c r="C62" s="47" t="s">
        <v>292</v>
      </c>
      <c r="E62" s="69">
        <v>5.5199257949137248</v>
      </c>
      <c r="F62" s="69">
        <v>6.4989042789467799</v>
      </c>
      <c r="G62" s="69"/>
    </row>
    <row r="63" spans="1:43">
      <c r="A63" s="307"/>
      <c r="B63" s="305">
        <v>81</v>
      </c>
      <c r="C63" s="47" t="s">
        <v>293</v>
      </c>
      <c r="E63" s="69">
        <v>5.8002442686932154</v>
      </c>
      <c r="F63" s="69">
        <v>6.377045536795138</v>
      </c>
      <c r="G63" s="69"/>
    </row>
    <row r="64" spans="1:43">
      <c r="A64" s="307"/>
      <c r="B64" s="306"/>
      <c r="C64" s="47" t="s">
        <v>294</v>
      </c>
      <c r="E64" s="69">
        <v>5.4330099452391245</v>
      </c>
      <c r="F64" s="69">
        <v>6.32204375611692</v>
      </c>
      <c r="G64" s="69"/>
    </row>
    <row r="65" spans="1:8">
      <c r="A65" s="307"/>
      <c r="B65" s="304">
        <v>82</v>
      </c>
      <c r="C65" s="47" t="s">
        <v>299</v>
      </c>
      <c r="E65" s="69">
        <v>5.2044353540754438</v>
      </c>
      <c r="F65" s="69">
        <v>6.4473745236999855</v>
      </c>
      <c r="G65" s="69"/>
    </row>
    <row r="66" spans="1:8">
      <c r="A66" s="307"/>
      <c r="B66" s="304"/>
      <c r="C66" s="2" t="s">
        <v>296</v>
      </c>
      <c r="E66" s="69">
        <v>5.0615577235012372</v>
      </c>
      <c r="F66" s="69">
        <v>6.3677773073580104</v>
      </c>
      <c r="G66" s="69"/>
    </row>
    <row r="67" spans="1:8">
      <c r="A67" s="307"/>
      <c r="B67" s="304"/>
      <c r="C67" s="47" t="s">
        <v>297</v>
      </c>
      <c r="E67" s="69">
        <v>5.0037556777848051</v>
      </c>
      <c r="F67" s="69">
        <v>6.5855259732250717</v>
      </c>
      <c r="G67" s="69"/>
    </row>
    <row r="68" spans="1:8">
      <c r="A68" s="306"/>
      <c r="B68" s="304"/>
      <c r="C68" s="47" t="s">
        <v>287</v>
      </c>
      <c r="E68" s="69">
        <v>4.2437974145098059</v>
      </c>
      <c r="F68" s="69">
        <v>6.5378000329842862</v>
      </c>
      <c r="G68" s="69">
        <v>6.5378000329842862</v>
      </c>
      <c r="H68" s="179">
        <v>6.5103050000000007</v>
      </c>
    </row>
    <row r="69" spans="1:8">
      <c r="A69" s="305">
        <v>2022</v>
      </c>
      <c r="B69" s="304"/>
      <c r="C69" s="47" t="s">
        <v>286</v>
      </c>
      <c r="E69" s="69">
        <v>4.2437974145098059</v>
      </c>
      <c r="F69" s="69"/>
      <c r="G69" s="69">
        <v>7.1833255248523562</v>
      </c>
      <c r="H69" s="179">
        <v>6.6171199999999999</v>
      </c>
    </row>
    <row r="70" spans="1:8">
      <c r="A70" s="307"/>
      <c r="B70" s="304"/>
      <c r="C70" s="47" t="s">
        <v>288</v>
      </c>
      <c r="E70" s="69">
        <v>4.3502915805339137</v>
      </c>
      <c r="F70" s="69"/>
      <c r="G70" s="69">
        <v>7.2826000193232918</v>
      </c>
      <c r="H70" s="179">
        <v>7.1369849999999992</v>
      </c>
    </row>
    <row r="71" spans="1:8">
      <c r="A71" s="307"/>
      <c r="B71" s="304"/>
      <c r="C71" s="47" t="s">
        <v>290</v>
      </c>
      <c r="E71" s="69">
        <v>4.5700733569791225</v>
      </c>
      <c r="F71" s="69"/>
      <c r="G71" s="69">
        <v>7.6967632131949637</v>
      </c>
      <c r="H71" s="179">
        <v>6.91425</v>
      </c>
    </row>
    <row r="72" spans="1:8">
      <c r="A72" s="307"/>
      <c r="B72" s="304"/>
      <c r="C72" s="47" t="s">
        <v>291</v>
      </c>
      <c r="E72" s="69">
        <v>4.8271312260518435</v>
      </c>
      <c r="F72" s="69"/>
      <c r="G72" s="69">
        <v>7.3580014917714802</v>
      </c>
      <c r="H72" s="179">
        <v>7.3535050000000002</v>
      </c>
    </row>
    <row r="73" spans="1:8">
      <c r="A73" s="307"/>
      <c r="B73" s="304"/>
      <c r="C73" s="47" t="s">
        <v>298</v>
      </c>
      <c r="E73" s="69">
        <v>4.9770441251578941</v>
      </c>
      <c r="F73" s="69"/>
      <c r="G73" s="69">
        <v>7.6514282195961263</v>
      </c>
      <c r="H73" s="179">
        <v>7.0191099999999995</v>
      </c>
    </row>
    <row r="74" spans="1:8">
      <c r="A74" s="307"/>
      <c r="B74" s="304"/>
      <c r="C74" s="47" t="s">
        <v>292</v>
      </c>
      <c r="E74" s="69">
        <v>5.230925758179569</v>
      </c>
      <c r="F74" s="69"/>
      <c r="G74" s="69">
        <v>7.4033254621899314</v>
      </c>
      <c r="H74" s="179">
        <v>6.3816100000000002</v>
      </c>
    </row>
    <row r="75" spans="1:8">
      <c r="A75" s="307"/>
      <c r="B75" s="305"/>
      <c r="C75" s="47" t="s">
        <v>293</v>
      </c>
      <c r="E75" s="69">
        <v>5.9489684875381945</v>
      </c>
      <c r="F75" s="69"/>
      <c r="G75" s="69">
        <v>6.7575769967022996</v>
      </c>
      <c r="H75" s="179">
        <v>5.9005299999999998</v>
      </c>
    </row>
    <row r="76" spans="1:8">
      <c r="A76" s="307"/>
      <c r="B76" s="306"/>
      <c r="C76" s="47" t="s">
        <v>294</v>
      </c>
      <c r="E76" s="69">
        <v>5.7240942608213361</v>
      </c>
      <c r="F76" s="69"/>
      <c r="G76" s="69">
        <v>6.2686250142144084</v>
      </c>
      <c r="H76" s="179">
        <v>5.8491499999999998</v>
      </c>
    </row>
    <row r="77" spans="1:8">
      <c r="A77" s="307"/>
      <c r="B77" s="304"/>
      <c r="C77" s="47" t="s">
        <v>299</v>
      </c>
      <c r="E77" s="69">
        <v>5.5346978370812812</v>
      </c>
      <c r="F77" s="69"/>
      <c r="G77" s="69">
        <v>6.1816376703544273</v>
      </c>
      <c r="H77" s="179">
        <v>5.3293900000000001</v>
      </c>
    </row>
    <row r="78" spans="1:8">
      <c r="A78" s="307"/>
      <c r="B78" s="304"/>
      <c r="C78" s="2" t="s">
        <v>296</v>
      </c>
      <c r="E78" s="69">
        <v>5.2231106280876061</v>
      </c>
      <c r="F78" s="69"/>
      <c r="G78" s="69">
        <v>5.6841271571491818</v>
      </c>
      <c r="H78" s="179">
        <v>5.9793599999999998</v>
      </c>
    </row>
    <row r="79" spans="1:8">
      <c r="A79" s="307"/>
      <c r="B79" s="304"/>
      <c r="C79" s="47" t="s">
        <v>297</v>
      </c>
      <c r="E79" s="69">
        <v>5.2105664993191656</v>
      </c>
      <c r="F79" s="69"/>
      <c r="G79" s="69">
        <v>6.2586006971062522</v>
      </c>
      <c r="H79" s="179">
        <v>5.8627599999999997</v>
      </c>
    </row>
    <row r="80" spans="1:8">
      <c r="A80" s="306"/>
      <c r="B80" s="304"/>
      <c r="C80" s="47" t="s">
        <v>287</v>
      </c>
      <c r="E80" s="69">
        <v>4.9598568449975229</v>
      </c>
      <c r="F80" s="69"/>
      <c r="G80" s="69">
        <v>6.2343931033452584</v>
      </c>
      <c r="H80" s="179">
        <v>5.640485</v>
      </c>
    </row>
    <row r="81" spans="1:8">
      <c r="A81" s="305">
        <v>2023</v>
      </c>
      <c r="B81" s="304"/>
      <c r="C81" s="47" t="s">
        <v>286</v>
      </c>
      <c r="E81" s="69">
        <v>4.6943961092903868</v>
      </c>
      <c r="F81" s="69"/>
      <c r="G81" s="69">
        <v>5.8749651944121482</v>
      </c>
      <c r="H81" s="179">
        <v>5.2165099999999995</v>
      </c>
    </row>
    <row r="82" spans="1:8">
      <c r="A82" s="307"/>
      <c r="B82" s="304"/>
      <c r="C82" s="47" t="s">
        <v>288</v>
      </c>
      <c r="E82" s="69">
        <v>4.4924884577753561</v>
      </c>
      <c r="F82" s="69"/>
      <c r="G82" s="69">
        <v>5.4024261623222642</v>
      </c>
      <c r="H82" s="179">
        <v>4.9401299999999999</v>
      </c>
    </row>
    <row r="83" spans="1:8">
      <c r="A83" s="307"/>
      <c r="B83" s="304"/>
      <c r="C83" s="47" t="s">
        <v>290</v>
      </c>
      <c r="E83" s="69">
        <v>4.1612845913507472</v>
      </c>
      <c r="F83" s="69"/>
      <c r="G83" s="69">
        <v>5.0873620477121424</v>
      </c>
      <c r="H83" s="179">
        <v>4.29589</v>
      </c>
    </row>
    <row r="84" spans="1:8">
      <c r="A84" s="307"/>
      <c r="B84" s="304"/>
      <c r="C84" s="47" t="s">
        <v>291</v>
      </c>
      <c r="E84" s="69">
        <v>3.9301231566588024</v>
      </c>
      <c r="F84" s="69"/>
      <c r="G84" s="69">
        <v>4.4765156268547592</v>
      </c>
      <c r="H84" s="179">
        <v>4.0694300000000005</v>
      </c>
    </row>
    <row r="85" spans="1:8">
      <c r="A85" s="307"/>
      <c r="B85" s="304"/>
      <c r="C85" s="47" t="s">
        <v>298</v>
      </c>
      <c r="E85" s="69">
        <v>3.5263295754709398</v>
      </c>
      <c r="F85" s="69"/>
      <c r="G85" s="69">
        <v>4.1355340704327066</v>
      </c>
      <c r="H85" s="179">
        <v>3.9524599999999999</v>
      </c>
    </row>
    <row r="86" spans="1:8">
      <c r="A86" s="307"/>
      <c r="B86" s="304"/>
      <c r="C86" s="47" t="s">
        <v>292</v>
      </c>
      <c r="E86" s="69">
        <v>3.1266797884098398</v>
      </c>
      <c r="F86" s="69"/>
      <c r="G86" s="69">
        <v>3.9902136395750576</v>
      </c>
      <c r="H86" s="179">
        <v>4.139875</v>
      </c>
    </row>
    <row r="87" spans="1:8">
      <c r="A87" s="307"/>
      <c r="B87" s="305"/>
      <c r="C87" s="47" t="s">
        <v>293</v>
      </c>
      <c r="E87" s="69">
        <v>3.1342477182918</v>
      </c>
      <c r="F87" s="69"/>
      <c r="G87" s="69">
        <v>4.1767784614025842</v>
      </c>
      <c r="H87" s="179">
        <v>4.2152450000000004</v>
      </c>
    </row>
    <row r="88" spans="1:8">
      <c r="A88" s="307"/>
      <c r="B88" s="306"/>
      <c r="C88" s="47" t="s">
        <v>294</v>
      </c>
      <c r="E88" s="69">
        <v>3.3182079856982871</v>
      </c>
      <c r="F88" s="69"/>
      <c r="G88" s="69">
        <v>4.2715330798309035</v>
      </c>
      <c r="H88" s="179">
        <v>4.2627600000000001</v>
      </c>
    </row>
    <row r="89" spans="1:8">
      <c r="A89" s="307"/>
      <c r="B89" s="304"/>
      <c r="C89" s="47" t="s">
        <v>299</v>
      </c>
      <c r="E89" s="69">
        <v>3.9926677808926141</v>
      </c>
      <c r="F89" s="69"/>
      <c r="G89" s="69">
        <v>4.3086803471373187</v>
      </c>
      <c r="H89" s="179">
        <v>4.2132100000000001</v>
      </c>
    </row>
    <row r="90" spans="1:8">
      <c r="A90" s="307"/>
      <c r="B90" s="304"/>
      <c r="C90" s="2" t="s">
        <v>296</v>
      </c>
      <c r="E90" s="69">
        <v>4.0713149446598411</v>
      </c>
      <c r="F90" s="69"/>
      <c r="G90" s="69">
        <v>4.2616513874284809</v>
      </c>
      <c r="H90" s="179">
        <v>4.376315</v>
      </c>
    </row>
    <row r="91" spans="1:8">
      <c r="A91" s="307"/>
      <c r="B91" s="304"/>
      <c r="C91" s="47" t="s">
        <v>297</v>
      </c>
      <c r="E91" s="69">
        <v>4.2422694119999997</v>
      </c>
      <c r="F91" s="69"/>
      <c r="G91" s="69">
        <v>4.4000254260000009</v>
      </c>
      <c r="H91" s="179">
        <v>4.5546300000000004</v>
      </c>
    </row>
    <row r="92" spans="1:8">
      <c r="A92" s="306"/>
      <c r="B92" s="304"/>
      <c r="C92" s="47" t="s">
        <v>287</v>
      </c>
      <c r="E92" s="69">
        <v>3.9296924999999998</v>
      </c>
      <c r="F92" s="69"/>
      <c r="G92" s="69">
        <v>4.5415425000000003</v>
      </c>
      <c r="H92" s="179">
        <v>4.3498049999999999</v>
      </c>
    </row>
    <row r="93" spans="1:8">
      <c r="A93" s="305">
        <v>2024</v>
      </c>
      <c r="B93" s="304"/>
      <c r="C93" s="64" t="s">
        <v>286</v>
      </c>
      <c r="E93" s="69">
        <v>3.8743299999999996</v>
      </c>
      <c r="G93" s="69">
        <v>4.28451</v>
      </c>
      <c r="H93" s="179">
        <v>4.1134000000000004</v>
      </c>
    </row>
    <row r="94" spans="1:8">
      <c r="A94" s="307"/>
      <c r="B94" s="304"/>
      <c r="C94" s="64" t="s">
        <v>288</v>
      </c>
      <c r="E94" s="69">
        <v>3.8977025000000003</v>
      </c>
      <c r="G94" s="69">
        <v>4.1007699999999998</v>
      </c>
      <c r="H94" s="179">
        <v>4.2500999999999998</v>
      </c>
    </row>
    <row r="95" spans="1:8">
      <c r="A95" s="307"/>
      <c r="B95" s="304"/>
      <c r="C95" s="64" t="s">
        <v>290</v>
      </c>
      <c r="E95" s="69">
        <v>3.8662350000000001</v>
      </c>
      <c r="G95" s="69">
        <v>4.3602699999999999</v>
      </c>
      <c r="H95" s="179">
        <v>4.6362950000000005</v>
      </c>
    </row>
    <row r="96" spans="1:8">
      <c r="A96" s="307"/>
      <c r="B96" s="304"/>
      <c r="C96" s="64" t="s">
        <v>291</v>
      </c>
      <c r="E96" s="69">
        <v>3.9222419999999998</v>
      </c>
      <c r="G96" s="69">
        <v>4.6559779999999993</v>
      </c>
      <c r="H96" s="179">
        <v>4.5951500000000003</v>
      </c>
    </row>
    <row r="97" spans="1:8">
      <c r="A97" s="307"/>
      <c r="B97" s="304"/>
      <c r="C97" s="64" t="s">
        <v>298</v>
      </c>
      <c r="E97" s="69">
        <v>3.8855399999999998</v>
      </c>
      <c r="G97" s="69">
        <v>4.5934925</v>
      </c>
      <c r="H97" s="179">
        <v>4.8402250000000002</v>
      </c>
    </row>
    <row r="98" spans="1:8">
      <c r="A98" s="307"/>
      <c r="B98" s="304"/>
      <c r="C98" s="64" t="s">
        <v>292</v>
      </c>
      <c r="E98" s="69">
        <v>3.8628399999999998</v>
      </c>
      <c r="G98" s="69">
        <v>4.8388999999999998</v>
      </c>
      <c r="H98" s="179">
        <v>5.0539000000000005</v>
      </c>
    </row>
    <row r="99" spans="1:8">
      <c r="A99" s="307"/>
      <c r="B99" s="305"/>
      <c r="C99" s="64" t="s">
        <v>293</v>
      </c>
      <c r="E99" s="69">
        <v>3.8856360000000003</v>
      </c>
      <c r="G99" s="69">
        <v>5.0921620000000001</v>
      </c>
      <c r="H99" s="179">
        <v>5.1676500000000001</v>
      </c>
    </row>
    <row r="100" spans="1:8">
      <c r="A100" s="307"/>
      <c r="B100" s="306"/>
      <c r="C100" s="64" t="s">
        <v>294</v>
      </c>
      <c r="E100" s="69">
        <v>3.8826375</v>
      </c>
      <c r="G100" s="69">
        <v>5.1468524999999996</v>
      </c>
      <c r="H100" s="179">
        <v>5.2502199999999997</v>
      </c>
    </row>
    <row r="101" spans="1:8">
      <c r="A101" s="307"/>
      <c r="B101" s="304"/>
      <c r="C101" s="64" t="s">
        <v>299</v>
      </c>
      <c r="E101" s="69">
        <v>3.8738079999999995</v>
      </c>
      <c r="G101" s="69">
        <v>5.2737219999999994</v>
      </c>
      <c r="H101" s="179">
        <v>5.5477499999999997</v>
      </c>
    </row>
    <row r="102" spans="1:8">
      <c r="A102" s="307"/>
      <c r="B102" s="304"/>
      <c r="C102" s="64" t="s">
        <v>296</v>
      </c>
      <c r="E102" s="69">
        <v>3.8631549999999999</v>
      </c>
      <c r="G102" s="69">
        <v>5.6792025000000006</v>
      </c>
      <c r="H102" s="179">
        <v>6.4235199999999999</v>
      </c>
    </row>
    <row r="103" spans="1:8">
      <c r="A103" s="307"/>
      <c r="B103" s="304"/>
      <c r="C103" s="64" t="s">
        <v>297</v>
      </c>
      <c r="E103" s="69">
        <v>3.8753125000000002</v>
      </c>
      <c r="G103" s="69">
        <v>6.3941975000000006</v>
      </c>
      <c r="H103" s="179">
        <v>6.3384499999999999</v>
      </c>
    </row>
    <row r="104" spans="1:8">
      <c r="A104" s="306"/>
      <c r="B104" s="304"/>
      <c r="C104" s="64" t="s">
        <v>287</v>
      </c>
      <c r="E104" s="69">
        <v>3.9033180000000001</v>
      </c>
      <c r="G104" s="69">
        <v>6.3266080000000002</v>
      </c>
      <c r="H104" s="179">
        <v>6.0849099999999998</v>
      </c>
    </row>
    <row r="105" spans="1:8">
      <c r="A105" s="305">
        <v>2025</v>
      </c>
      <c r="B105" s="304"/>
      <c r="C105" s="64" t="s">
        <v>286</v>
      </c>
      <c r="E105" s="69">
        <v>3.9471974999999997</v>
      </c>
      <c r="G105" s="69">
        <v>6.0522524999999998</v>
      </c>
      <c r="H105" s="179">
        <v>5.9418800000000003</v>
      </c>
    </row>
    <row r="106" spans="1:8">
      <c r="A106" s="307"/>
      <c r="B106" s="304"/>
      <c r="C106" s="64" t="s">
        <v>288</v>
      </c>
      <c r="E106" s="69">
        <v>4.0885024999999997</v>
      </c>
      <c r="G106" s="69">
        <v>5.9448575000000003</v>
      </c>
      <c r="H106" s="179">
        <v>5.7512600000000003</v>
      </c>
    </row>
    <row r="107" spans="1:8">
      <c r="A107" s="307"/>
      <c r="B107" s="304"/>
      <c r="C107" s="64" t="s">
        <v>290</v>
      </c>
      <c r="H107" s="179">
        <v>5.5592299999999994</v>
      </c>
    </row>
    <row r="108" spans="1:8">
      <c r="A108" s="307"/>
      <c r="B108" s="304"/>
      <c r="C108" s="64" t="s">
        <v>291</v>
      </c>
    </row>
    <row r="109" spans="1:8">
      <c r="A109" s="307"/>
      <c r="B109" s="304"/>
      <c r="C109" s="64" t="s">
        <v>298</v>
      </c>
    </row>
    <row r="110" spans="1:8">
      <c r="A110" s="307"/>
      <c r="B110" s="304"/>
      <c r="C110" s="64" t="s">
        <v>292</v>
      </c>
    </row>
    <row r="111" spans="1:8">
      <c r="A111" s="307"/>
      <c r="B111" s="305"/>
      <c r="C111" s="64" t="s">
        <v>293</v>
      </c>
    </row>
    <row r="112" spans="1:8">
      <c r="A112" s="307"/>
      <c r="B112" s="306"/>
      <c r="C112" s="64" t="s">
        <v>294</v>
      </c>
    </row>
    <row r="113" spans="1:5">
      <c r="A113" s="307"/>
      <c r="B113" s="304"/>
      <c r="C113" s="64" t="s">
        <v>299</v>
      </c>
    </row>
    <row r="114" spans="1:5">
      <c r="A114" s="307"/>
      <c r="B114" s="304"/>
      <c r="C114" s="64" t="s">
        <v>296</v>
      </c>
    </row>
    <row r="115" spans="1:5">
      <c r="A115" s="307"/>
      <c r="B115" s="304"/>
      <c r="C115" s="64" t="s">
        <v>297</v>
      </c>
    </row>
    <row r="116" spans="1:5">
      <c r="A116" s="306"/>
      <c r="B116" s="304"/>
      <c r="C116" s="64" t="s">
        <v>287</v>
      </c>
    </row>
    <row r="118" spans="1:5">
      <c r="E118" s="223" t="s">
        <v>400</v>
      </c>
    </row>
  </sheetData>
  <mergeCells count="63">
    <mergeCell ref="A105:A116"/>
    <mergeCell ref="B105:B106"/>
    <mergeCell ref="B107:B108"/>
    <mergeCell ref="B109:B110"/>
    <mergeCell ref="B111:B112"/>
    <mergeCell ref="B113:B114"/>
    <mergeCell ref="B115:B116"/>
    <mergeCell ref="A93:A104"/>
    <mergeCell ref="B93:B94"/>
    <mergeCell ref="B95:B96"/>
    <mergeCell ref="B97:B98"/>
    <mergeCell ref="B99:B100"/>
    <mergeCell ref="B101:B102"/>
    <mergeCell ref="B103:B104"/>
    <mergeCell ref="A81:A92"/>
    <mergeCell ref="A9:A20"/>
    <mergeCell ref="B9:B10"/>
    <mergeCell ref="B11:B12"/>
    <mergeCell ref="B13:B14"/>
    <mergeCell ref="B15:B16"/>
    <mergeCell ref="B17:B18"/>
    <mergeCell ref="B19:B20"/>
    <mergeCell ref="A21:A32"/>
    <mergeCell ref="B21:B22"/>
    <mergeCell ref="B23:B24"/>
    <mergeCell ref="B25:B26"/>
    <mergeCell ref="B27:B28"/>
    <mergeCell ref="B29:B30"/>
    <mergeCell ref="B31:B32"/>
    <mergeCell ref="A33:A44"/>
    <mergeCell ref="B33:B34"/>
    <mergeCell ref="B35:B36"/>
    <mergeCell ref="B37:B38"/>
    <mergeCell ref="B39:B40"/>
    <mergeCell ref="B41:B42"/>
    <mergeCell ref="B43:B44"/>
    <mergeCell ref="A45:A56"/>
    <mergeCell ref="B45:B46"/>
    <mergeCell ref="B47:B48"/>
    <mergeCell ref="B49:B50"/>
    <mergeCell ref="B51:B52"/>
    <mergeCell ref="B53:B54"/>
    <mergeCell ref="B55:B56"/>
    <mergeCell ref="A57:A68"/>
    <mergeCell ref="A69:A80"/>
    <mergeCell ref="B69:B70"/>
    <mergeCell ref="B71:B72"/>
    <mergeCell ref="B73:B74"/>
    <mergeCell ref="B75:B76"/>
    <mergeCell ref="B77:B78"/>
    <mergeCell ref="B79:B80"/>
    <mergeCell ref="B57:B58"/>
    <mergeCell ref="B59:B60"/>
    <mergeCell ref="B61:B62"/>
    <mergeCell ref="B63:B64"/>
    <mergeCell ref="B65:B66"/>
    <mergeCell ref="B67:B68"/>
    <mergeCell ref="B91:B92"/>
    <mergeCell ref="B81:B82"/>
    <mergeCell ref="B83:B84"/>
    <mergeCell ref="B85:B86"/>
    <mergeCell ref="B87:B88"/>
    <mergeCell ref="B89:B90"/>
  </mergeCells>
  <phoneticPr fontId="15" type="noConversion"/>
  <hyperlinks>
    <hyperlink ref="A1" location="Índice!A1" display="Voltar" xr:uid="{0E13677C-7609-4ABD-B5BD-45B24575B4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1293-1D8E-40B0-973C-B64FFFE254AD}">
  <sheetPr>
    <tabColor rgb="FF00B0F0"/>
  </sheetPr>
  <dimension ref="A1:AN8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4.44140625" style="2" customWidth="1"/>
    <col min="8" max="24" width="9.44140625" style="2"/>
    <col min="25" max="25" width="11.88671875" style="2" bestFit="1" customWidth="1"/>
    <col min="26" max="26" width="8.44140625" style="2" bestFit="1" customWidth="1"/>
    <col min="27" max="27" width="47.44140625" style="2" customWidth="1"/>
    <col min="28" max="28" width="17.44140625" style="2" bestFit="1" customWidth="1"/>
    <col min="29" max="29" width="22.44140625" style="2" bestFit="1" customWidth="1"/>
    <col min="30" max="30" width="11.44140625" style="2" customWidth="1"/>
    <col min="31" max="31" width="14.109375" style="2" customWidth="1"/>
    <col min="32" max="32" width="76" style="2" customWidth="1"/>
    <col min="33" max="33" width="22.44140625" style="2" bestFit="1" customWidth="1"/>
    <col min="34" max="34" width="24.5546875" style="2" bestFit="1" customWidth="1"/>
    <col min="35" max="35" width="15.109375" style="2" bestFit="1" customWidth="1"/>
    <col min="36" max="36" width="20.44140625" style="2" bestFit="1" customWidth="1"/>
    <col min="37" max="37" width="33.5546875" style="2" bestFit="1" customWidth="1"/>
    <col min="38" max="38" width="65.44140625" style="2" bestFit="1" customWidth="1"/>
    <col min="39" max="39" width="32.44140625" style="2" bestFit="1" customWidth="1"/>
    <col min="40" max="40" width="60" style="2" bestFit="1" customWidth="1"/>
    <col min="41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15" customHeight="1"/>
    <row r="5" spans="1:18">
      <c r="C5" s="36" t="str">
        <f>Índice!AU34</f>
        <v>Chart 38 – Authorized nominal capacity and biodiesel consumption in 2023</v>
      </c>
      <c r="D5" s="13"/>
    </row>
    <row r="6" spans="1:18" ht="15" customHeight="1">
      <c r="C6" s="28"/>
    </row>
    <row r="7" spans="1:18" ht="33" customHeight="1">
      <c r="A7" s="4" t="s">
        <v>124</v>
      </c>
      <c r="C7" s="5" t="s">
        <v>201</v>
      </c>
      <c r="D7" s="5" t="s">
        <v>202</v>
      </c>
      <c r="E7" s="5" t="s">
        <v>175</v>
      </c>
      <c r="F7" s="19" t="s">
        <v>203</v>
      </c>
    </row>
    <row r="8" spans="1:18" ht="15" customHeight="1">
      <c r="B8" s="4"/>
      <c r="C8" s="31" t="s">
        <v>429</v>
      </c>
      <c r="D8" s="31"/>
      <c r="E8" s="31"/>
      <c r="F8" s="41"/>
    </row>
    <row r="9" spans="1:18" ht="15" customHeight="1">
      <c r="A9" s="42">
        <v>2012</v>
      </c>
      <c r="B9" s="6"/>
      <c r="C9" s="49">
        <v>6010</v>
      </c>
      <c r="D9" s="48">
        <v>843</v>
      </c>
      <c r="E9" s="48">
        <v>6853</v>
      </c>
      <c r="F9" s="52">
        <v>2753.8200367999998</v>
      </c>
      <c r="H9" s="69">
        <f t="shared" ref="H9:H21" si="0">C9/E9</f>
        <v>0.87698818035896686</v>
      </c>
      <c r="I9" s="40"/>
      <c r="J9" s="40"/>
    </row>
    <row r="10" spans="1:18" ht="15" customHeight="1">
      <c r="A10" s="42">
        <v>2013</v>
      </c>
      <c r="B10" s="6"/>
      <c r="C10" s="48">
        <v>6657</v>
      </c>
      <c r="D10" s="48">
        <v>1247</v>
      </c>
      <c r="E10" s="48">
        <v>7904</v>
      </c>
      <c r="F10" s="52">
        <v>2884.9955981000003</v>
      </c>
      <c r="H10" s="69">
        <f t="shared" si="0"/>
        <v>0.84223178137651822</v>
      </c>
      <c r="I10" s="40"/>
      <c r="J10" s="40"/>
    </row>
    <row r="11" spans="1:18" ht="15" customHeight="1">
      <c r="A11" s="42">
        <v>2014</v>
      </c>
      <c r="B11" s="6"/>
      <c r="C11" s="48">
        <v>6657</v>
      </c>
      <c r="D11" s="48">
        <v>961</v>
      </c>
      <c r="E11" s="48">
        <v>7618</v>
      </c>
      <c r="F11" s="52">
        <v>3391.1478656480003</v>
      </c>
      <c r="H11" s="69">
        <f t="shared" si="0"/>
        <v>0.87385140456812815</v>
      </c>
      <c r="I11" s="40"/>
      <c r="J11" s="40"/>
    </row>
    <row r="12" spans="1:18" ht="15" customHeight="1">
      <c r="A12" s="42">
        <v>2015</v>
      </c>
      <c r="B12" s="6"/>
      <c r="C12" s="48">
        <v>6932</v>
      </c>
      <c r="D12" s="48">
        <v>399.79960000000028</v>
      </c>
      <c r="E12" s="48">
        <v>7331.7996000000003</v>
      </c>
      <c r="F12" s="52">
        <v>3945.6828871000007</v>
      </c>
      <c r="H12" s="69">
        <f t="shared" si="0"/>
        <v>0.94547046812354218</v>
      </c>
      <c r="I12" s="40"/>
      <c r="J12" s="40"/>
    </row>
    <row r="13" spans="1:18" ht="15" customHeight="1">
      <c r="A13" s="42">
        <v>2016</v>
      </c>
      <c r="B13" s="6"/>
      <c r="C13" s="48">
        <v>6932</v>
      </c>
      <c r="D13" s="48">
        <v>603.09160000000065</v>
      </c>
      <c r="E13" s="48">
        <v>7535.0916000000007</v>
      </c>
      <c r="F13" s="52">
        <v>3794.3657469200016</v>
      </c>
      <c r="H13" s="69">
        <f t="shared" si="0"/>
        <v>0.9199622735840397</v>
      </c>
    </row>
    <row r="14" spans="1:18" ht="15" customHeight="1">
      <c r="A14" s="42">
        <v>2017</v>
      </c>
      <c r="B14" s="6"/>
      <c r="C14" s="48">
        <v>6865.9999999999973</v>
      </c>
      <c r="D14" s="48">
        <v>769.53160000000003</v>
      </c>
      <c r="E14" s="48">
        <v>7635.5315999999975</v>
      </c>
      <c r="F14" s="52">
        <v>4291.2939999999999</v>
      </c>
      <c r="H14" s="69">
        <f t="shared" si="0"/>
        <v>0.89921702373676238</v>
      </c>
    </row>
    <row r="15" spans="1:18" ht="15" customHeight="1">
      <c r="A15" s="42">
        <v>2018</v>
      </c>
      <c r="B15" s="6"/>
      <c r="C15" s="48">
        <v>7769.3687999999993</v>
      </c>
      <c r="D15" s="48">
        <v>769.83839999999964</v>
      </c>
      <c r="E15" s="48">
        <v>8539.2071999999989</v>
      </c>
      <c r="F15" s="52">
        <v>5382.7135820830481</v>
      </c>
      <c r="H15" s="69">
        <f t="shared" si="0"/>
        <v>0.90984661901634145</v>
      </c>
    </row>
    <row r="16" spans="1:18" ht="15" customHeight="1">
      <c r="A16" s="42">
        <v>2019</v>
      </c>
      <c r="C16" s="48">
        <v>8497</v>
      </c>
      <c r="D16" s="48">
        <v>834</v>
      </c>
      <c r="E16" s="48">
        <v>9331</v>
      </c>
      <c r="F16" s="52">
        <v>5905.6590145961245</v>
      </c>
      <c r="H16" s="69">
        <f t="shared" si="0"/>
        <v>0.91062051227092489</v>
      </c>
    </row>
    <row r="17" spans="1:8" ht="15" customHeight="1">
      <c r="A17" s="42">
        <v>2020</v>
      </c>
      <c r="C17" s="48">
        <v>10275.7068</v>
      </c>
      <c r="D17" s="48">
        <v>161.28</v>
      </c>
      <c r="E17" s="48">
        <v>10436.986800000001</v>
      </c>
      <c r="F17" s="52">
        <v>6430.1204529241468</v>
      </c>
      <c r="H17" s="69">
        <f t="shared" si="0"/>
        <v>0.98454726415865534</v>
      </c>
    </row>
    <row r="18" spans="1:8" ht="15" customHeight="1">
      <c r="A18" s="42">
        <v>2021</v>
      </c>
      <c r="C18" s="48">
        <v>11999.52</v>
      </c>
      <c r="D18" s="48">
        <v>251.28</v>
      </c>
      <c r="E18" s="48">
        <f>C18+D18</f>
        <v>12250.800000000001</v>
      </c>
      <c r="F18" s="52">
        <v>6800.7839650347714</v>
      </c>
      <c r="H18" s="69">
        <f t="shared" si="0"/>
        <v>0.97948868645312959</v>
      </c>
    </row>
    <row r="19" spans="1:8" ht="15" customHeight="1">
      <c r="A19" s="42">
        <v>2022</v>
      </c>
      <c r="C19" s="48">
        <f>E19-D19</f>
        <v>12849.46</v>
      </c>
      <c r="D19" s="42">
        <v>812.125</v>
      </c>
      <c r="E19" s="48">
        <v>13661.584999999999</v>
      </c>
      <c r="F19" s="52">
        <v>6190.7842134962921</v>
      </c>
      <c r="H19" s="69">
        <f t="shared" si="0"/>
        <v>0.9405541157925672</v>
      </c>
    </row>
    <row r="20" spans="1:8" ht="15" customHeight="1">
      <c r="A20" s="42">
        <v>2023</v>
      </c>
      <c r="C20" s="48">
        <v>12970</v>
      </c>
      <c r="D20" s="42">
        <v>1590</v>
      </c>
      <c r="E20" s="48">
        <f>C20+D20</f>
        <v>14560</v>
      </c>
      <c r="F20" s="52">
        <v>7527.7939999999999</v>
      </c>
      <c r="H20" s="69">
        <f t="shared" si="0"/>
        <v>0.89079670329670335</v>
      </c>
    </row>
    <row r="21" spans="1:8" ht="15" customHeight="1">
      <c r="A21" s="42">
        <v>2024</v>
      </c>
      <c r="C21" s="48">
        <v>14420</v>
      </c>
      <c r="D21" s="12">
        <v>871</v>
      </c>
      <c r="E21" s="48">
        <f>C21+D21</f>
        <v>15291</v>
      </c>
      <c r="F21" s="52">
        <v>9102.6970000000001</v>
      </c>
      <c r="H21" s="69">
        <f t="shared" si="0"/>
        <v>0.9430383885945981</v>
      </c>
    </row>
    <row r="22" spans="1:8" ht="15" customHeight="1">
      <c r="A22" s="22"/>
      <c r="C22" s="12"/>
      <c r="D22" s="12"/>
    </row>
    <row r="23" spans="1:8" ht="15" customHeight="1">
      <c r="A23" s="141"/>
      <c r="B23" s="142"/>
      <c r="C23" s="223" t="s">
        <v>401</v>
      </c>
      <c r="D23" s="143"/>
      <c r="F23" s="85"/>
    </row>
    <row r="24" spans="1:8" ht="15" customHeight="1"/>
    <row r="25" spans="1:8" ht="15" customHeight="1">
      <c r="F25" s="85"/>
    </row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spans="25:40" ht="15" customHeight="1"/>
    <row r="66" spans="25:40" ht="15" customHeight="1">
      <c r="Y66" s="155"/>
      <c r="Z66" s="156"/>
      <c r="AA66" s="157"/>
      <c r="AB66" s="158"/>
      <c r="AC66" s="159"/>
      <c r="AD66" s="160"/>
      <c r="AE66" s="160"/>
      <c r="AF66" s="161"/>
      <c r="AG66" s="162"/>
      <c r="AH66" s="163">
        <v>15291310</v>
      </c>
      <c r="AI66" s="158"/>
      <c r="AJ66" s="164"/>
      <c r="AK66" s="165"/>
      <c r="AL66" s="166"/>
      <c r="AM66" s="167"/>
      <c r="AN66" s="168"/>
    </row>
    <row r="67" spans="25:40" ht="15" customHeight="1"/>
    <row r="68" spans="25:40" ht="15" customHeight="1"/>
    <row r="69" spans="25:40" ht="15" customHeight="1"/>
    <row r="70" spans="25:40" ht="15" customHeight="1"/>
    <row r="71" spans="25:40" ht="15" customHeight="1"/>
    <row r="72" spans="25:40" ht="15" customHeight="1"/>
    <row r="73" spans="25:40" ht="15" customHeight="1"/>
    <row r="74" spans="25:40" ht="15" customHeight="1"/>
    <row r="75" spans="25:40" ht="15" customHeight="1"/>
    <row r="76" spans="25:40" ht="15" customHeight="1"/>
    <row r="77" spans="25:40" ht="15" customHeight="1"/>
    <row r="78" spans="25:40" ht="15" customHeight="1"/>
    <row r="79" spans="25:40" ht="15" customHeight="1"/>
    <row r="80" spans="25:40" ht="15" customHeight="1"/>
    <row r="81" ht="15" customHeight="1"/>
    <row r="82" ht="15" customHeight="1"/>
  </sheetData>
  <hyperlinks>
    <hyperlink ref="A1" location="Índice!A1" display="Voltar" xr:uid="{B445D102-1C9E-4838-A2FC-2F732C90D1F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F0"/>
  </sheetPr>
  <dimension ref="A1:I21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F17" sqref="F17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7" width="11.5546875" style="2" customWidth="1"/>
    <col min="8" max="8" width="9.5546875" style="2" customWidth="1"/>
    <col min="9" max="16384" width="9.44140625" style="2"/>
  </cols>
  <sheetData>
    <row r="1" spans="1:9">
      <c r="A1" s="1" t="s">
        <v>419</v>
      </c>
      <c r="B1" s="1"/>
    </row>
    <row r="2" spans="1:9" ht="6" customHeight="1"/>
    <row r="3" spans="1:9" s="51" customFormat="1" ht="23.4">
      <c r="E3" s="7" t="str">
        <f>Índice!AF3</f>
        <v>Analysis of Current Biofuels Outlook – Year 2024</v>
      </c>
      <c r="G3" s="10"/>
      <c r="H3" s="10"/>
      <c r="I3" s="10"/>
    </row>
    <row r="6" spans="1:9">
      <c r="C6" s="299" t="str">
        <f>Índice!Q14</f>
        <v>Chart 3 - Average age of sugarcane field (Brazil and regions)</v>
      </c>
      <c r="D6" s="299"/>
      <c r="E6" s="299"/>
      <c r="F6" s="299"/>
      <c r="G6" s="13"/>
    </row>
    <row r="8" spans="1:9">
      <c r="A8" s="4" t="s">
        <v>359</v>
      </c>
      <c r="B8" s="4"/>
      <c r="C8" s="5" t="s">
        <v>111</v>
      </c>
      <c r="D8" s="5" t="s">
        <v>112</v>
      </c>
      <c r="E8" s="5" t="s">
        <v>113</v>
      </c>
      <c r="F8" s="5"/>
      <c r="G8" s="5"/>
    </row>
    <row r="9" spans="1:9" ht="30" customHeight="1">
      <c r="C9" s="300" t="s">
        <v>440</v>
      </c>
      <c r="D9" s="300"/>
      <c r="E9" s="300"/>
      <c r="F9" s="6"/>
      <c r="G9" s="6"/>
    </row>
    <row r="10" spans="1:9">
      <c r="A10" s="6" t="s">
        <v>0</v>
      </c>
      <c r="B10" s="6"/>
      <c r="C10" s="9">
        <v>3.2820454408313839</v>
      </c>
      <c r="D10" s="9">
        <v>3.2178130069301649</v>
      </c>
      <c r="E10" s="9">
        <v>4.0950209554481649</v>
      </c>
    </row>
    <row r="11" spans="1:9">
      <c r="A11" s="6" t="s">
        <v>1</v>
      </c>
      <c r="B11" s="6"/>
      <c r="C11" s="9">
        <v>3.9146339035494848</v>
      </c>
      <c r="D11" s="9">
        <v>3.8371930453777292</v>
      </c>
      <c r="E11" s="9">
        <v>4.5999195019482366</v>
      </c>
    </row>
    <row r="12" spans="1:9">
      <c r="A12" s="6" t="s">
        <v>2</v>
      </c>
      <c r="B12" s="6"/>
      <c r="C12" s="9">
        <v>3.8750313351639094</v>
      </c>
      <c r="D12" s="9">
        <v>3.7979133157943084</v>
      </c>
      <c r="E12" s="9">
        <v>4.5528514460655138</v>
      </c>
    </row>
    <row r="13" spans="1:9">
      <c r="A13" s="6" t="s">
        <v>3</v>
      </c>
      <c r="B13" s="6"/>
      <c r="C13" s="9">
        <v>3.9248422317026281</v>
      </c>
      <c r="D13" s="9">
        <v>3.8549217357703434</v>
      </c>
      <c r="E13" s="9">
        <v>4.5430928620010942</v>
      </c>
    </row>
    <row r="14" spans="1:9">
      <c r="A14" s="6" t="s">
        <v>4</v>
      </c>
      <c r="B14" s="6"/>
      <c r="C14" s="9">
        <v>3.7836990092418641</v>
      </c>
      <c r="D14" s="9">
        <v>3.6994612353368796</v>
      </c>
      <c r="E14" s="9">
        <v>4.4985723500129229</v>
      </c>
    </row>
    <row r="15" spans="1:9">
      <c r="A15" s="6" t="s">
        <v>5</v>
      </c>
      <c r="B15" s="6"/>
      <c r="C15" s="9">
        <v>3.7144551231237219</v>
      </c>
      <c r="D15" s="9">
        <v>3.6390877764465888</v>
      </c>
      <c r="E15" s="9">
        <v>4.3643383479639928</v>
      </c>
    </row>
    <row r="16" spans="1:9">
      <c r="A16" s="6" t="s">
        <v>6</v>
      </c>
      <c r="B16" s="6"/>
      <c r="C16" s="9">
        <v>3.6421878738158586</v>
      </c>
      <c r="D16" s="9">
        <v>3.5827521899268047</v>
      </c>
      <c r="E16" s="9">
        <v>4.2132906215501533</v>
      </c>
    </row>
    <row r="17" spans="1:5">
      <c r="A17" s="6" t="s">
        <v>7</v>
      </c>
      <c r="B17" s="6"/>
      <c r="C17" s="9">
        <v>3.6126942134932962</v>
      </c>
      <c r="D17" s="9">
        <v>3.5267669640825616</v>
      </c>
      <c r="E17" s="9">
        <v>4.3018180329638493</v>
      </c>
    </row>
    <row r="18" spans="1:5">
      <c r="A18" s="6" t="s">
        <v>8</v>
      </c>
      <c r="C18" s="9">
        <v>3.6158212360626658</v>
      </c>
      <c r="D18" s="9">
        <v>3.5282952227560531</v>
      </c>
      <c r="E18" s="9">
        <v>4.2885663368300069</v>
      </c>
    </row>
    <row r="19" spans="1:5">
      <c r="A19" s="6" t="s">
        <v>9</v>
      </c>
      <c r="C19" s="9">
        <v>3.5611797807398986</v>
      </c>
      <c r="D19" s="9">
        <v>3.4702169002566743</v>
      </c>
      <c r="E19" s="9">
        <v>4.3121790965359938</v>
      </c>
    </row>
    <row r="21" spans="1:5">
      <c r="C21" s="223" t="s">
        <v>376</v>
      </c>
    </row>
  </sheetData>
  <mergeCells count="2">
    <mergeCell ref="C6:F6"/>
    <mergeCell ref="C9:E9"/>
  </mergeCells>
  <hyperlinks>
    <hyperlink ref="A1" location="Índice!A1" display="Voltar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9" sqref="C9"/>
    </sheetView>
  </sheetViews>
  <sheetFormatPr defaultColWidth="9.44140625" defaultRowHeight="14.4"/>
  <cols>
    <col min="1" max="1" width="19.44140625" style="64" bestFit="1" customWidth="1"/>
    <col min="2" max="2" width="10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Índice!AU38</f>
        <v>Chart 39 – Regional biodiesel production in 2023</v>
      </c>
      <c r="D5" s="13"/>
    </row>
    <row r="6" spans="1:18">
      <c r="C6" s="60"/>
    </row>
    <row r="7" spans="1:18">
      <c r="A7" s="66" t="s">
        <v>372</v>
      </c>
      <c r="C7" s="45" t="s">
        <v>413</v>
      </c>
      <c r="D7" s="59"/>
    </row>
    <row r="8" spans="1:18">
      <c r="C8" s="31" t="s">
        <v>451</v>
      </c>
      <c r="D8" s="31" t="s">
        <v>10</v>
      </c>
    </row>
    <row r="9" spans="1:18">
      <c r="A9" s="22" t="s">
        <v>204</v>
      </c>
      <c r="C9" s="106">
        <v>3629178</v>
      </c>
      <c r="D9" s="104">
        <f>C9/$C$14</f>
        <v>0.39882365430267747</v>
      </c>
      <c r="E9" s="11"/>
      <c r="F9" s="40"/>
      <c r="H9" s="11"/>
    </row>
    <row r="10" spans="1:18">
      <c r="A10" s="22" t="s">
        <v>205</v>
      </c>
      <c r="C10" s="106">
        <v>790406</v>
      </c>
      <c r="D10" s="104">
        <f>C10/$C$14</f>
        <v>8.6860608463614097E-2</v>
      </c>
      <c r="E10" s="11"/>
    </row>
    <row r="11" spans="1:18">
      <c r="A11" s="22" t="s">
        <v>206</v>
      </c>
      <c r="C11" s="106">
        <v>395943</v>
      </c>
      <c r="D11" s="104">
        <f>C11/$C$14</f>
        <v>4.3511625540429547E-2</v>
      </c>
    </row>
    <row r="12" spans="1:18">
      <c r="A12" s="22" t="s">
        <v>207</v>
      </c>
      <c r="C12" s="106">
        <v>567397</v>
      </c>
      <c r="D12" s="104">
        <f>C12/$C$14</f>
        <v>6.2353333173621212E-2</v>
      </c>
    </row>
    <row r="13" spans="1:18">
      <c r="A13" s="22" t="s">
        <v>208</v>
      </c>
      <c r="C13" s="106">
        <v>3716782</v>
      </c>
      <c r="D13" s="104">
        <f>C13/$C$14</f>
        <v>0.40845077851965766</v>
      </c>
      <c r="F13" s="83"/>
      <c r="H13" s="11"/>
    </row>
    <row r="14" spans="1:18">
      <c r="A14" s="22" t="s">
        <v>31</v>
      </c>
      <c r="C14" s="106">
        <f>SUM(C9:C13)</f>
        <v>9099706</v>
      </c>
      <c r="D14" s="104">
        <f>SUM(D9:D13)</f>
        <v>1</v>
      </c>
      <c r="H14" s="40"/>
    </row>
    <row r="16" spans="1:18">
      <c r="C16" s="223" t="s">
        <v>402</v>
      </c>
    </row>
  </sheetData>
  <hyperlinks>
    <hyperlink ref="A1" location="Índice!A1" display="Voltar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>
    <tabColor rgb="FF00B0F0"/>
  </sheetPr>
  <dimension ref="A1:R3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15" customHeight="1">
      <c r="C3" s="53"/>
      <c r="D3" s="54"/>
      <c r="E3" s="54"/>
    </row>
    <row r="4" spans="1:18" ht="15" customHeight="1">
      <c r="C4" s="53"/>
      <c r="D4" s="54"/>
      <c r="E4" s="54"/>
    </row>
    <row r="5" spans="1:18">
      <c r="C5" s="3" t="str">
        <f>Índice!AU42</f>
        <v>Chart 40 – Supply of diesel type A and biodiesel production</v>
      </c>
    </row>
    <row r="6" spans="1:18">
      <c r="B6" s="4"/>
      <c r="C6" s="28"/>
    </row>
    <row r="7" spans="1:18" ht="43.2">
      <c r="A7" s="4" t="s">
        <v>124</v>
      </c>
      <c r="B7" s="6"/>
      <c r="C7" s="5" t="s">
        <v>209</v>
      </c>
      <c r="D7" s="5" t="s">
        <v>210</v>
      </c>
      <c r="E7" s="5" t="s">
        <v>211</v>
      </c>
      <c r="F7" s="19" t="s">
        <v>81</v>
      </c>
      <c r="G7" s="5" t="s">
        <v>82</v>
      </c>
      <c r="H7" s="5" t="s">
        <v>83</v>
      </c>
    </row>
    <row r="8" spans="1:18">
      <c r="B8" s="6"/>
      <c r="C8" s="31" t="s">
        <v>429</v>
      </c>
      <c r="D8" s="31"/>
      <c r="E8" s="31"/>
      <c r="F8" s="41" t="s">
        <v>10</v>
      </c>
      <c r="G8" s="31"/>
      <c r="H8" s="31"/>
    </row>
    <row r="9" spans="1:18">
      <c r="A9" s="42">
        <v>2014</v>
      </c>
      <c r="B9" s="6"/>
      <c r="C9" s="9">
        <v>49.350377939999994</v>
      </c>
      <c r="D9" s="9">
        <v>10.338797169000001</v>
      </c>
      <c r="E9" s="9">
        <v>3.4198380299999998</v>
      </c>
      <c r="F9" s="55">
        <f t="shared" ref="F9:F19" si="0">C9/SUM($C9:$E9)</f>
        <v>0.78198620902697236</v>
      </c>
      <c r="G9" s="18">
        <f t="shared" ref="G9:G19" si="1">D9/SUM($C9:$E9)</f>
        <v>0.16382441516282956</v>
      </c>
      <c r="H9" s="18">
        <f t="shared" ref="H9:H19" si="2">E9/SUM($C9:$E9)</f>
        <v>5.4189375810198087E-2</v>
      </c>
    </row>
    <row r="10" spans="1:18">
      <c r="A10" s="42">
        <v>2015</v>
      </c>
      <c r="B10" s="6"/>
      <c r="C10" s="9">
        <v>49.154333791999996</v>
      </c>
      <c r="D10" s="9">
        <v>6.1722221170000005</v>
      </c>
      <c r="E10" s="9">
        <v>3.9372685339999998</v>
      </c>
      <c r="F10" s="55">
        <f t="shared" si="0"/>
        <v>0.82941548666466314</v>
      </c>
      <c r="G10" s="18">
        <f t="shared" si="1"/>
        <v>0.10414822490803728</v>
      </c>
      <c r="H10" s="18">
        <f t="shared" si="2"/>
        <v>6.6436288427299678E-2</v>
      </c>
    </row>
    <row r="11" spans="1:18">
      <c r="A11" s="42">
        <v>2016</v>
      </c>
      <c r="B11" s="6"/>
      <c r="C11" s="9">
        <v>44.805365997999999</v>
      </c>
      <c r="D11" s="9">
        <v>7.6370111869999997</v>
      </c>
      <c r="E11" s="9">
        <v>3.801339</v>
      </c>
      <c r="F11" s="55">
        <f t="shared" si="0"/>
        <v>0.79662883317709066</v>
      </c>
      <c r="G11" s="18">
        <f t="shared" si="1"/>
        <v>0.13578425653596418</v>
      </c>
      <c r="H11" s="18">
        <f t="shared" si="2"/>
        <v>6.7586910286945162E-2</v>
      </c>
    </row>
    <row r="12" spans="1:18">
      <c r="A12" s="42">
        <v>2017</v>
      </c>
      <c r="C12" s="9">
        <v>39.992593481999997</v>
      </c>
      <c r="D12" s="9">
        <v>12.268465087000001</v>
      </c>
      <c r="E12" s="9">
        <v>4.2912939999999997</v>
      </c>
      <c r="F12" s="55">
        <f t="shared" si="0"/>
        <v>0.70717824573619104</v>
      </c>
      <c r="G12" s="18">
        <f t="shared" si="1"/>
        <v>0.21693995969541929</v>
      </c>
      <c r="H12" s="18">
        <f t="shared" si="2"/>
        <v>7.5881794568389629E-2</v>
      </c>
    </row>
    <row r="13" spans="1:18">
      <c r="A13" s="42">
        <v>2018</v>
      </c>
      <c r="C13" s="9">
        <v>41.278014165749994</v>
      </c>
      <c r="D13" s="9">
        <v>10.221056882000001</v>
      </c>
      <c r="E13" s="9">
        <v>5.3500360000000002</v>
      </c>
      <c r="F13" s="55">
        <f t="shared" si="0"/>
        <v>0.72609784584793613</v>
      </c>
      <c r="G13" s="18">
        <f t="shared" si="1"/>
        <v>0.17979274280271276</v>
      </c>
      <c r="H13" s="18">
        <f t="shared" si="2"/>
        <v>9.4109411349351121E-2</v>
      </c>
    </row>
    <row r="14" spans="1:18">
      <c r="A14" s="42">
        <v>2019</v>
      </c>
      <c r="C14" s="9">
        <v>40.679158999999999</v>
      </c>
      <c r="D14" s="9">
        <v>12.407589163999999</v>
      </c>
      <c r="E14" s="9">
        <v>5.9238679999999997</v>
      </c>
      <c r="F14" s="55">
        <f t="shared" si="0"/>
        <v>0.6893532324242484</v>
      </c>
      <c r="G14" s="18">
        <f t="shared" si="1"/>
        <v>0.21026028824232765</v>
      </c>
      <c r="H14" s="18">
        <f t="shared" si="2"/>
        <v>0.10038647933342396</v>
      </c>
    </row>
    <row r="15" spans="1:18">
      <c r="A15" s="42">
        <v>2020</v>
      </c>
      <c r="C15" s="9">
        <v>41.548914250000003</v>
      </c>
      <c r="D15" s="9">
        <v>11.044172810000001</v>
      </c>
      <c r="E15" s="9">
        <v>6.4320079999999997</v>
      </c>
      <c r="F15" s="55">
        <f t="shared" si="0"/>
        <v>0.70391948048139241</v>
      </c>
      <c r="G15" s="18">
        <f t="shared" si="1"/>
        <v>0.18710978438532652</v>
      </c>
      <c r="H15" s="18">
        <f t="shared" si="2"/>
        <v>0.10897073513328112</v>
      </c>
    </row>
    <row r="16" spans="1:18">
      <c r="A16" s="42">
        <v>2021</v>
      </c>
      <c r="C16" s="9">
        <v>42.852980226000007</v>
      </c>
      <c r="D16" s="9">
        <v>13.846398860000001</v>
      </c>
      <c r="E16" s="9">
        <v>6.7658500000000004</v>
      </c>
      <c r="F16" s="55">
        <f t="shared" si="0"/>
        <v>0.67521981474188164</v>
      </c>
      <c r="G16" s="18">
        <f t="shared" si="1"/>
        <v>0.21817299109150179</v>
      </c>
      <c r="H16" s="18">
        <f t="shared" si="2"/>
        <v>0.10660719416661651</v>
      </c>
    </row>
    <row r="17" spans="1:8">
      <c r="A17" s="42">
        <v>2022</v>
      </c>
      <c r="C17" s="9">
        <v>45.529431000000002</v>
      </c>
      <c r="D17" s="9">
        <v>13.73917701659798</v>
      </c>
      <c r="E17" s="9">
        <v>6.2589524729999999</v>
      </c>
      <c r="F17" s="55">
        <f t="shared" si="0"/>
        <v>0.69481345955534957</v>
      </c>
      <c r="G17" s="18">
        <f t="shared" si="1"/>
        <v>0.20967020462754712</v>
      </c>
      <c r="H17" s="18">
        <f t="shared" si="2"/>
        <v>9.5516335817103448E-2</v>
      </c>
    </row>
    <row r="18" spans="1:8">
      <c r="A18" s="42">
        <v>2023</v>
      </c>
      <c r="C18" s="9">
        <v>46.895422000000003</v>
      </c>
      <c r="D18" s="9">
        <v>14.187198</v>
      </c>
      <c r="E18" s="9">
        <v>7.5276589999999999</v>
      </c>
      <c r="F18" s="55">
        <f t="shared" si="0"/>
        <v>0.68350431864589856</v>
      </c>
      <c r="G18" s="18">
        <f t="shared" si="1"/>
        <v>0.20677948270695706</v>
      </c>
      <c r="H18" s="18">
        <f t="shared" si="2"/>
        <v>0.10971619864714439</v>
      </c>
    </row>
    <row r="19" spans="1:8">
      <c r="A19" s="42">
        <v>2024</v>
      </c>
      <c r="C19" s="9">
        <f>(29987270+15050130)/1000000</f>
        <v>45.037399999999998</v>
      </c>
      <c r="D19" s="9">
        <v>14.51174</v>
      </c>
      <c r="E19" s="9">
        <v>9.0997070000000004</v>
      </c>
      <c r="F19" s="55">
        <f t="shared" si="0"/>
        <v>0.65605471858835451</v>
      </c>
      <c r="G19" s="18">
        <f t="shared" si="1"/>
        <v>0.21139087740250032</v>
      </c>
      <c r="H19" s="18">
        <f t="shared" si="2"/>
        <v>0.13255440400914528</v>
      </c>
    </row>
    <row r="20" spans="1:8">
      <c r="A20" s="22"/>
      <c r="C20" s="107"/>
      <c r="D20" s="107"/>
      <c r="E20" s="12"/>
    </row>
    <row r="21" spans="1:8">
      <c r="A21" s="22"/>
      <c r="C21" s="230" t="s">
        <v>403</v>
      </c>
      <c r="D21" s="48"/>
      <c r="E21" s="48"/>
    </row>
    <row r="22" spans="1:8">
      <c r="A22" s="22"/>
      <c r="C22" s="48"/>
      <c r="E22" s="104"/>
      <c r="F22" s="12"/>
    </row>
    <row r="23" spans="1:8">
      <c r="E23" s="11"/>
    </row>
    <row r="24" spans="1:8">
      <c r="E24" s="84"/>
    </row>
    <row r="26" spans="1:8">
      <c r="E26" s="152"/>
      <c r="G26" s="144"/>
      <c r="H26" s="144"/>
    </row>
    <row r="28" spans="1:8">
      <c r="E28" s="152"/>
    </row>
    <row r="30" spans="1:8">
      <c r="E30" s="30"/>
      <c r="F30" s="152"/>
    </row>
    <row r="31" spans="1:8">
      <c r="E31" s="30"/>
    </row>
  </sheetData>
  <hyperlinks>
    <hyperlink ref="A1" location="Índice!A1" display="Voltar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0">
    <tabColor rgb="FF00B0F0"/>
  </sheetPr>
  <dimension ref="A1:T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ColWidth="9.44140625" defaultRowHeight="14.4"/>
  <cols>
    <col min="1" max="1" width="16.5546875" style="2" customWidth="1"/>
    <col min="2" max="2" width="8.5546875" style="2" customWidth="1"/>
    <col min="3" max="8" width="14.44140625" style="2" customWidth="1"/>
    <col min="9" max="15" width="9.44140625" style="2"/>
    <col min="16" max="16" width="22.44140625" style="2" customWidth="1"/>
    <col min="17" max="17" width="14.44140625" style="2" bestFit="1" customWidth="1"/>
    <col min="18" max="18" width="7.44140625" style="2" customWidth="1"/>
    <col min="19" max="16384" width="9.44140625" style="2"/>
  </cols>
  <sheetData>
    <row r="1" spans="1:20">
      <c r="A1" s="1" t="s">
        <v>419</v>
      </c>
      <c r="B1" s="1"/>
    </row>
    <row r="2" spans="1:20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</row>
    <row r="5" spans="1:20">
      <c r="C5" s="13" t="str">
        <f>Índice!AU46</f>
        <v>Chart 41 – Share of raw materials for biodiesel production in 2023</v>
      </c>
      <c r="D5" s="13"/>
    </row>
    <row r="7" spans="1:20">
      <c r="A7" s="5" t="s">
        <v>86</v>
      </c>
      <c r="C7" s="5" t="s">
        <v>414</v>
      </c>
    </row>
    <row r="8" spans="1:20">
      <c r="B8" s="4"/>
      <c r="C8" s="31" t="s">
        <v>10</v>
      </c>
      <c r="D8" s="56"/>
      <c r="E8" s="48"/>
      <c r="G8" s="40"/>
      <c r="J8" s="40"/>
    </row>
    <row r="9" spans="1:20">
      <c r="A9" s="42" t="s">
        <v>214</v>
      </c>
      <c r="B9" s="6"/>
      <c r="C9" s="56">
        <v>0.72438693922445219</v>
      </c>
      <c r="D9" s="56"/>
      <c r="F9" s="85"/>
      <c r="G9" s="48"/>
      <c r="J9" s="40"/>
    </row>
    <row r="10" spans="1:20">
      <c r="A10" s="42" t="s">
        <v>212</v>
      </c>
      <c r="B10" s="6"/>
      <c r="C10" s="56">
        <v>0.14869665919287864</v>
      </c>
      <c r="D10" s="56"/>
      <c r="F10" s="85"/>
      <c r="G10" s="48"/>
      <c r="J10" s="40"/>
    </row>
    <row r="11" spans="1:20">
      <c r="A11" s="6" t="s">
        <v>213</v>
      </c>
      <c r="C11" s="56">
        <v>6.3948525704701678E-2</v>
      </c>
      <c r="D11" s="56"/>
      <c r="F11" s="85"/>
      <c r="G11" s="48"/>
      <c r="J11" s="40"/>
    </row>
    <row r="12" spans="1:20">
      <c r="A12" s="42" t="s">
        <v>216</v>
      </c>
      <c r="B12" s="6"/>
      <c r="C12" s="56">
        <v>5.5631938040553781E-2</v>
      </c>
      <c r="D12" s="56"/>
      <c r="F12" s="85"/>
      <c r="G12" s="48"/>
    </row>
    <row r="13" spans="1:20">
      <c r="A13" s="42" t="s">
        <v>215</v>
      </c>
      <c r="B13" s="6"/>
      <c r="C13" s="56">
        <v>7.3359378374137493E-3</v>
      </c>
      <c r="F13" s="85"/>
      <c r="G13" s="48"/>
    </row>
    <row r="14" spans="1:20">
      <c r="C14" s="108">
        <f>SUM(C9:C13)</f>
        <v>1</v>
      </c>
      <c r="G14" s="30"/>
    </row>
    <row r="15" spans="1:20">
      <c r="C15" s="56"/>
    </row>
    <row r="16" spans="1:20">
      <c r="C16" s="231" t="s">
        <v>404</v>
      </c>
      <c r="J16" s="40"/>
    </row>
  </sheetData>
  <hyperlinks>
    <hyperlink ref="A1" location="Índice!A1" display="Voltar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>
    <tabColor rgb="FF00B0F0"/>
  </sheetPr>
  <dimension ref="A1:X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ColWidth="9.44140625" defaultRowHeight="14.4"/>
  <cols>
    <col min="1" max="1" width="13.44140625" style="2" bestFit="1" customWidth="1"/>
    <col min="2" max="2" width="8.5546875" style="2" customWidth="1"/>
    <col min="3" max="8" width="14.44140625" style="2" customWidth="1"/>
    <col min="9" max="22" width="9.44140625" style="2"/>
    <col min="23" max="23" width="13.44140625" style="2" bestFit="1" customWidth="1"/>
    <col min="24" max="16384" width="9.44140625" style="2"/>
  </cols>
  <sheetData>
    <row r="1" spans="1:24">
      <c r="A1" s="1" t="s">
        <v>419</v>
      </c>
      <c r="B1" s="1"/>
    </row>
    <row r="2" spans="1:24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24">
      <c r="C5" s="36" t="str">
        <f>Índice!AU50</f>
        <v>Chart 42 – Soybean oil market</v>
      </c>
      <c r="D5" s="13"/>
    </row>
    <row r="6" spans="1:24">
      <c r="C6" s="28"/>
    </row>
    <row r="7" spans="1:24" ht="43.2">
      <c r="A7" s="4" t="s">
        <v>124</v>
      </c>
      <c r="C7" s="5" t="s">
        <v>145</v>
      </c>
      <c r="D7" s="5" t="s">
        <v>146</v>
      </c>
      <c r="E7" s="5" t="s">
        <v>217</v>
      </c>
      <c r="F7" s="5" t="s">
        <v>218</v>
      </c>
      <c r="G7" s="5" t="s">
        <v>219</v>
      </c>
    </row>
    <row r="8" spans="1:24">
      <c r="B8" s="4"/>
      <c r="C8" s="31" t="s">
        <v>364</v>
      </c>
      <c r="D8" s="31"/>
      <c r="E8" s="31"/>
      <c r="F8" s="31"/>
      <c r="G8" s="31"/>
    </row>
    <row r="9" spans="1:24">
      <c r="A9" s="42">
        <v>2012</v>
      </c>
      <c r="B9" s="6"/>
      <c r="C9" s="57">
        <v>7.0129999999999999</v>
      </c>
      <c r="D9" s="12">
        <v>1.764</v>
      </c>
      <c r="E9" s="12">
        <v>5.3280000000000003</v>
      </c>
      <c r="F9" s="12">
        <v>1.881</v>
      </c>
      <c r="G9" s="12">
        <f t="shared" ref="G9:G21" si="0">E9-F9</f>
        <v>3.4470000000000001</v>
      </c>
      <c r="H9" s="40"/>
      <c r="I9" s="77"/>
      <c r="Q9" s="197"/>
    </row>
    <row r="10" spans="1:24">
      <c r="A10" s="42">
        <v>2013</v>
      </c>
      <c r="B10" s="6"/>
      <c r="C10" s="12">
        <v>7.0750000000000002</v>
      </c>
      <c r="D10" s="12">
        <v>1.383</v>
      </c>
      <c r="E10" s="12">
        <v>5.7229999999999999</v>
      </c>
      <c r="F10" s="12">
        <v>1.968</v>
      </c>
      <c r="G10" s="198">
        <f t="shared" si="0"/>
        <v>3.7549999999999999</v>
      </c>
      <c r="H10" s="40"/>
      <c r="I10" s="77"/>
      <c r="Q10" s="197"/>
      <c r="U10"/>
      <c r="V10"/>
      <c r="W10" s="169"/>
      <c r="X10"/>
    </row>
    <row r="11" spans="1:24">
      <c r="A11" s="42">
        <v>2014</v>
      </c>
      <c r="B11" s="6"/>
      <c r="C11" s="12">
        <v>7.4429999999999996</v>
      </c>
      <c r="D11" s="12">
        <v>1.2949999999999999</v>
      </c>
      <c r="E11" s="12">
        <v>6.109</v>
      </c>
      <c r="F11" s="12">
        <v>2.355</v>
      </c>
      <c r="G11" s="198">
        <f t="shared" si="0"/>
        <v>3.754</v>
      </c>
      <c r="H11" s="40"/>
      <c r="I11" s="77"/>
      <c r="Q11" s="197"/>
      <c r="U11"/>
      <c r="V11"/>
      <c r="W11" s="170"/>
      <c r="X11"/>
    </row>
    <row r="12" spans="1:24">
      <c r="A12" s="42">
        <v>2015</v>
      </c>
      <c r="B12" s="6"/>
      <c r="C12" s="12">
        <v>8.0739999999999998</v>
      </c>
      <c r="D12" s="12">
        <v>1.665</v>
      </c>
      <c r="E12" s="12">
        <v>6.5209999999999999</v>
      </c>
      <c r="F12" s="12">
        <v>2.7639999999999998</v>
      </c>
      <c r="G12" s="198">
        <f t="shared" si="0"/>
        <v>3.7570000000000001</v>
      </c>
      <c r="H12" s="40"/>
      <c r="I12" s="77"/>
      <c r="Q12" s="197"/>
      <c r="U12"/>
      <c r="V12"/>
      <c r="W12"/>
      <c r="X12"/>
    </row>
    <row r="13" spans="1:24">
      <c r="A13" s="42">
        <v>2016</v>
      </c>
      <c r="B13" s="6"/>
      <c r="C13" s="12">
        <v>7.8849999999999998</v>
      </c>
      <c r="D13" s="12">
        <v>1.2569999999999999</v>
      </c>
      <c r="E13" s="12">
        <v>6.58</v>
      </c>
      <c r="F13" s="12">
        <v>2.649</v>
      </c>
      <c r="G13" s="198">
        <f t="shared" si="0"/>
        <v>3.931</v>
      </c>
      <c r="H13" s="40"/>
      <c r="I13" s="77"/>
      <c r="Q13" s="197"/>
      <c r="U13"/>
      <c r="V13"/>
      <c r="W13" s="170"/>
      <c r="X13"/>
    </row>
    <row r="14" spans="1:24">
      <c r="A14" s="42">
        <v>2017</v>
      </c>
      <c r="B14" s="6"/>
      <c r="C14" s="12">
        <v>8.4329999999999998</v>
      </c>
      <c r="D14" s="12">
        <v>1.34</v>
      </c>
      <c r="E14" s="12">
        <v>7.0940000000000003</v>
      </c>
      <c r="F14" s="12">
        <v>2.8</v>
      </c>
      <c r="G14" s="198">
        <f t="shared" si="0"/>
        <v>4.2940000000000005</v>
      </c>
      <c r="H14" s="40"/>
      <c r="I14" s="77"/>
      <c r="Q14" s="197"/>
      <c r="U14"/>
      <c r="V14"/>
      <c r="W14"/>
      <c r="X14"/>
    </row>
    <row r="15" spans="1:24">
      <c r="A15" s="42">
        <v>2018</v>
      </c>
      <c r="B15" s="6"/>
      <c r="C15" s="12">
        <v>8.8330000000000002</v>
      </c>
      <c r="D15" s="12">
        <v>1.4159999999999999</v>
      </c>
      <c r="E15" s="12">
        <v>7.4569999999999999</v>
      </c>
      <c r="F15" s="12">
        <v>3.4060000000000001</v>
      </c>
      <c r="G15" s="198">
        <f t="shared" si="0"/>
        <v>4.0510000000000002</v>
      </c>
      <c r="H15" s="40"/>
      <c r="I15" s="77"/>
      <c r="Q15" s="197"/>
    </row>
    <row r="16" spans="1:24">
      <c r="A16" s="42">
        <v>2019</v>
      </c>
      <c r="C16" s="12">
        <v>8.7910000000000004</v>
      </c>
      <c r="D16" s="12">
        <v>1.0409999999999999</v>
      </c>
      <c r="E16" s="12">
        <v>7.9089999999999998</v>
      </c>
      <c r="F16" s="12">
        <v>3.68</v>
      </c>
      <c r="G16" s="198">
        <f t="shared" si="0"/>
        <v>4.2289999999999992</v>
      </c>
      <c r="H16" s="40"/>
      <c r="I16" s="79"/>
      <c r="Q16" s="197"/>
    </row>
    <row r="17" spans="1:21">
      <c r="A17" s="42">
        <v>2020</v>
      </c>
      <c r="C17" s="12">
        <v>9.6</v>
      </c>
      <c r="D17" s="12">
        <v>1.1000000000000001</v>
      </c>
      <c r="E17" s="12">
        <v>8.5</v>
      </c>
      <c r="F17" s="12">
        <v>4.2</v>
      </c>
      <c r="G17" s="198">
        <f t="shared" si="0"/>
        <v>4.3</v>
      </c>
      <c r="H17" s="40"/>
      <c r="I17" s="77"/>
      <c r="Q17" s="197"/>
    </row>
    <row r="18" spans="1:21">
      <c r="A18" s="42">
        <v>2021</v>
      </c>
      <c r="C18" s="12">
        <v>9.6</v>
      </c>
      <c r="D18" s="12">
        <v>1.651</v>
      </c>
      <c r="E18" s="12">
        <v>7.9</v>
      </c>
      <c r="F18" s="12">
        <v>4.54</v>
      </c>
      <c r="G18" s="198">
        <f t="shared" si="0"/>
        <v>3.3600000000000003</v>
      </c>
      <c r="H18" s="40"/>
      <c r="I18" s="77"/>
      <c r="Q18" s="197"/>
      <c r="U18" s="85"/>
    </row>
    <row r="19" spans="1:21">
      <c r="A19" s="42">
        <v>2022</v>
      </c>
      <c r="C19" s="12">
        <v>9.9</v>
      </c>
      <c r="D19" s="12">
        <v>2.6</v>
      </c>
      <c r="E19" s="12">
        <v>7.3</v>
      </c>
      <c r="F19" s="12">
        <v>3.9</v>
      </c>
      <c r="G19" s="198">
        <f t="shared" si="0"/>
        <v>3.4</v>
      </c>
      <c r="H19" s="40"/>
      <c r="I19" s="77"/>
      <c r="Q19" s="197"/>
      <c r="U19" s="197"/>
    </row>
    <row r="20" spans="1:21">
      <c r="A20" s="42">
        <v>2023</v>
      </c>
      <c r="C20" s="12">
        <v>10.8</v>
      </c>
      <c r="D20" s="12">
        <v>2.2999999999999998</v>
      </c>
      <c r="E20" s="12">
        <f>C20-D20</f>
        <v>8.5</v>
      </c>
      <c r="F20" s="12">
        <v>4.8</v>
      </c>
      <c r="G20" s="198">
        <f t="shared" si="0"/>
        <v>3.7</v>
      </c>
      <c r="H20" s="40"/>
      <c r="I20" s="77"/>
      <c r="Q20" s="197"/>
    </row>
    <row r="21" spans="1:21">
      <c r="A21" s="42">
        <v>2024</v>
      </c>
      <c r="C21" s="12">
        <v>11.3</v>
      </c>
      <c r="D21" s="12">
        <v>1.367</v>
      </c>
      <c r="E21" s="12">
        <v>9.9</v>
      </c>
      <c r="F21" s="12">
        <v>6.1</v>
      </c>
      <c r="G21" s="12">
        <f t="shared" si="0"/>
        <v>3.8000000000000007</v>
      </c>
      <c r="H21" s="40"/>
      <c r="I21" s="77"/>
      <c r="Q21" s="197"/>
    </row>
    <row r="22" spans="1:21">
      <c r="A22" s="22"/>
      <c r="C22" s="12"/>
      <c r="D22" s="12"/>
      <c r="H22" s="40"/>
      <c r="Q22" s="197"/>
    </row>
    <row r="23" spans="1:21">
      <c r="A23" s="22"/>
      <c r="C23" s="229" t="s">
        <v>405</v>
      </c>
      <c r="D23" s="12"/>
    </row>
    <row r="25" spans="1:21">
      <c r="C25" s="85"/>
      <c r="D25" s="85"/>
      <c r="E25" s="85"/>
      <c r="F25" s="85"/>
    </row>
  </sheetData>
  <hyperlinks>
    <hyperlink ref="A1" location="Índice!A1" display="Voltar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5">
    <tabColor rgb="FF00B0F0"/>
  </sheetPr>
  <dimension ref="A1:R31"/>
  <sheetViews>
    <sheetView showGridLines="0" zoomScaleNormal="100" workbookViewId="0">
      <pane xSplit="1" ySplit="2" topLeftCell="B6" activePane="bottomRight" state="frozen"/>
      <selection pane="topRight" activeCell="D10" sqref="D10"/>
      <selection pane="bottomLeft" activeCell="D10" sqref="D10"/>
      <selection pane="bottomRight" activeCell="F9" sqref="F9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13.5546875" style="2" customWidth="1"/>
    <col min="4" max="4" width="6" style="2" customWidth="1"/>
    <col min="5" max="5" width="15.44140625" style="2" bestFit="1" customWidth="1"/>
    <col min="6" max="9" width="14.44140625" style="2" customWidth="1"/>
    <col min="10" max="10" width="9.88671875" style="2" bestFit="1" customWidth="1"/>
    <col min="11" max="11" width="11.44140625" style="2" bestFit="1" customWidth="1"/>
    <col min="12" max="12" width="9.88671875" style="2" bestFit="1" customWidth="1"/>
    <col min="13" max="13" width="11.44140625" style="2" bestFit="1" customWidth="1"/>
    <col min="14" max="18" width="9.44140625" style="2"/>
    <col min="19" max="19" width="9.5546875" style="2" bestFit="1" customWidth="1"/>
    <col min="20" max="16384" width="9.44140625" style="2"/>
  </cols>
  <sheetData>
    <row r="1" spans="1:18">
      <c r="A1" s="1" t="s">
        <v>419</v>
      </c>
      <c r="B1" s="1"/>
    </row>
    <row r="2" spans="1:18" s="50" customFormat="1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Índice!AU54</f>
        <v>Chart 43 – Glycerin and glycerol exports</v>
      </c>
      <c r="D5" s="36"/>
      <c r="E5" s="13"/>
    </row>
    <row r="6" spans="1:18">
      <c r="C6" s="60"/>
      <c r="D6" s="60"/>
    </row>
    <row r="7" spans="1:18">
      <c r="A7" s="4" t="s">
        <v>124</v>
      </c>
      <c r="C7" s="44" t="s">
        <v>146</v>
      </c>
      <c r="D7" s="44"/>
      <c r="E7" s="59"/>
      <c r="F7" s="61" t="s">
        <v>415</v>
      </c>
      <c r="G7" s="59"/>
    </row>
    <row r="8" spans="1:18" ht="28.8">
      <c r="A8" s="58"/>
      <c r="C8" s="46" t="s">
        <v>220</v>
      </c>
      <c r="D8" s="46"/>
      <c r="E8" s="46" t="s">
        <v>221</v>
      </c>
      <c r="F8" s="74" t="s">
        <v>222</v>
      </c>
      <c r="G8" s="46" t="s">
        <v>223</v>
      </c>
    </row>
    <row r="9" spans="1:18">
      <c r="B9" s="4"/>
      <c r="C9" s="92" t="s">
        <v>452</v>
      </c>
      <c r="D9" s="92" t="s">
        <v>85</v>
      </c>
      <c r="E9" s="91"/>
      <c r="F9" s="41" t="s">
        <v>453</v>
      </c>
      <c r="G9" s="31"/>
    </row>
    <row r="10" spans="1:18">
      <c r="A10" s="42">
        <v>2012</v>
      </c>
      <c r="B10" s="6"/>
      <c r="C10" s="57">
        <v>168.71158700000001</v>
      </c>
      <c r="D10" s="57"/>
      <c r="E10" s="62">
        <v>2.2172100000000001</v>
      </c>
      <c r="F10" s="17">
        <v>46.181448000000003</v>
      </c>
      <c r="G10" s="62">
        <v>1.855969</v>
      </c>
      <c r="H10" s="40"/>
    </row>
    <row r="11" spans="1:18">
      <c r="A11" s="42">
        <v>2013</v>
      </c>
      <c r="B11" s="6"/>
      <c r="C11" s="12">
        <v>177.94215399999999</v>
      </c>
      <c r="D11" s="18">
        <f>(C11-C10)/C10</f>
        <v>5.4712110555868214E-2</v>
      </c>
      <c r="E11" s="62">
        <v>2.7071190000000001</v>
      </c>
      <c r="F11" s="17">
        <v>63.450125999999997</v>
      </c>
      <c r="G11" s="62">
        <v>2.4762179999999998</v>
      </c>
      <c r="H11" s="40"/>
    </row>
    <row r="12" spans="1:18">
      <c r="A12" s="42">
        <v>2014</v>
      </c>
      <c r="B12" s="6"/>
      <c r="C12" s="12">
        <v>210.732687</v>
      </c>
      <c r="D12" s="18">
        <f t="shared" ref="D12:D22" si="0">(C12-C11)/C11</f>
        <v>0.18427636320508975</v>
      </c>
      <c r="E12" s="62">
        <v>30.000135</v>
      </c>
      <c r="F12" s="17">
        <v>57.949286000000001</v>
      </c>
      <c r="G12" s="62">
        <v>16.337806</v>
      </c>
    </row>
    <row r="13" spans="1:18">
      <c r="A13" s="42">
        <v>2015</v>
      </c>
      <c r="B13" s="6"/>
      <c r="C13" s="12">
        <v>245.92171200000001</v>
      </c>
      <c r="D13" s="18">
        <f t="shared" si="0"/>
        <v>0.16698418029472578</v>
      </c>
      <c r="E13" s="62">
        <v>58.074941000000003</v>
      </c>
      <c r="F13" s="17">
        <v>50.761434999999999</v>
      </c>
      <c r="G13" s="62">
        <v>26.488517999999999</v>
      </c>
    </row>
    <row r="14" spans="1:18">
      <c r="A14" s="42">
        <v>2016</v>
      </c>
      <c r="B14" s="6"/>
      <c r="C14" s="12">
        <v>215.06171900000001</v>
      </c>
      <c r="D14" s="18">
        <f t="shared" si="0"/>
        <v>-0.12548706150842021</v>
      </c>
      <c r="E14" s="62">
        <v>55.177641999999999</v>
      </c>
      <c r="F14" s="17">
        <v>33.202762999999997</v>
      </c>
      <c r="G14" s="62">
        <v>26.190280000000001</v>
      </c>
    </row>
    <row r="15" spans="1:18">
      <c r="A15" s="42">
        <v>2017</v>
      </c>
      <c r="B15" s="6"/>
      <c r="C15" s="12">
        <v>244.287995</v>
      </c>
      <c r="D15" s="18">
        <f t="shared" si="0"/>
        <v>0.13589715610893999</v>
      </c>
      <c r="E15" s="62">
        <v>60.368326000000003</v>
      </c>
      <c r="F15" s="17">
        <v>66.342545000000001</v>
      </c>
      <c r="G15" s="62">
        <v>36.634653999999998</v>
      </c>
    </row>
    <row r="16" spans="1:18">
      <c r="A16" s="42">
        <v>2018</v>
      </c>
      <c r="B16" s="6"/>
      <c r="C16" s="12">
        <v>291.75406600000002</v>
      </c>
      <c r="D16" s="18">
        <f t="shared" si="0"/>
        <v>0.19430373973145929</v>
      </c>
      <c r="E16" s="62">
        <v>81.902536999999995</v>
      </c>
      <c r="F16" s="17">
        <v>97.792586999999997</v>
      </c>
      <c r="G16" s="62">
        <v>59.893065999999997</v>
      </c>
    </row>
    <row r="17" spans="1:10">
      <c r="A17" s="42">
        <v>2019</v>
      </c>
      <c r="C17" s="12">
        <v>283.46032500000001</v>
      </c>
      <c r="D17" s="18">
        <f t="shared" si="0"/>
        <v>-2.8427165090477303E-2</v>
      </c>
      <c r="E17" s="62">
        <v>123.14071800000001</v>
      </c>
      <c r="F17" s="17">
        <v>46.292762000000003</v>
      </c>
      <c r="G17" s="62">
        <v>54.751463000000001</v>
      </c>
    </row>
    <row r="18" spans="1:10">
      <c r="A18" s="42">
        <v>2020</v>
      </c>
      <c r="C18" s="12">
        <v>328.42145699999998</v>
      </c>
      <c r="D18" s="18">
        <f t="shared" si="0"/>
        <v>0.15861525594454873</v>
      </c>
      <c r="E18" s="62">
        <v>143.932669</v>
      </c>
      <c r="F18" s="17">
        <v>61.558224000000003</v>
      </c>
      <c r="G18" s="62">
        <v>59.439371000000001</v>
      </c>
    </row>
    <row r="19" spans="1:10">
      <c r="A19" s="42">
        <v>2021</v>
      </c>
      <c r="C19" s="12">
        <v>345.97300000000001</v>
      </c>
      <c r="D19" s="18">
        <f t="shared" si="0"/>
        <v>5.3442132436554046E-2</v>
      </c>
      <c r="E19" s="62">
        <v>140.78800000000001</v>
      </c>
      <c r="F19" s="17">
        <v>164.291</v>
      </c>
      <c r="G19" s="62">
        <v>120.33199999999999</v>
      </c>
    </row>
    <row r="20" spans="1:10">
      <c r="A20" s="42">
        <v>2022</v>
      </c>
      <c r="C20" s="12">
        <v>353.90123899999998</v>
      </c>
      <c r="D20" s="18">
        <f t="shared" si="0"/>
        <v>2.291577377425395E-2</v>
      </c>
      <c r="E20" s="62">
        <v>132.05392499999999</v>
      </c>
      <c r="F20" s="17">
        <v>206.352442</v>
      </c>
      <c r="G20" s="62">
        <v>163.237988</v>
      </c>
    </row>
    <row r="21" spans="1:10">
      <c r="A21" s="42">
        <v>2023</v>
      </c>
      <c r="C21" s="12">
        <v>448.2</v>
      </c>
      <c r="D21" s="18">
        <f t="shared" si="0"/>
        <v>0.26645501797748727</v>
      </c>
      <c r="E21" s="62">
        <v>118.4</v>
      </c>
      <c r="F21" s="17">
        <v>97.1</v>
      </c>
      <c r="G21" s="62">
        <v>61.6</v>
      </c>
    </row>
    <row r="22" spans="1:10">
      <c r="A22" s="42">
        <v>2024</v>
      </c>
      <c r="C22" s="12">
        <v>587.79999999999995</v>
      </c>
      <c r="D22" s="18">
        <f t="shared" si="0"/>
        <v>0.31146809460062463</v>
      </c>
      <c r="E22" s="62">
        <v>118.9</v>
      </c>
      <c r="F22" s="17">
        <v>148.6</v>
      </c>
      <c r="G22" s="62">
        <v>51.7</v>
      </c>
    </row>
    <row r="23" spans="1:10">
      <c r="A23" s="22"/>
      <c r="C23" s="77"/>
      <c r="D23" s="77"/>
      <c r="E23" s="12"/>
      <c r="J23" s="109"/>
    </row>
    <row r="24" spans="1:10">
      <c r="A24" s="22"/>
      <c r="C24" s="229" t="s">
        <v>406</v>
      </c>
      <c r="D24" s="12"/>
      <c r="E24" s="12"/>
      <c r="J24" s="110"/>
    </row>
    <row r="25" spans="1:10">
      <c r="A25" s="22"/>
      <c r="C25" s="12"/>
      <c r="D25" s="12"/>
      <c r="E25" s="14"/>
      <c r="J25" s="111"/>
    </row>
    <row r="26" spans="1:10">
      <c r="A26" s="22"/>
      <c r="C26" s="12"/>
      <c r="D26" s="12"/>
      <c r="E26" s="14"/>
      <c r="F26" s="77"/>
    </row>
    <row r="27" spans="1:10">
      <c r="A27" s="22"/>
      <c r="C27" s="12"/>
      <c r="D27" s="12"/>
      <c r="E27" s="12"/>
    </row>
    <row r="28" spans="1:10">
      <c r="A28" s="22"/>
      <c r="C28" s="12"/>
      <c r="D28" s="12"/>
      <c r="E28" s="12"/>
    </row>
    <row r="29" spans="1:10">
      <c r="A29" s="22"/>
      <c r="C29" s="14"/>
      <c r="D29" s="14"/>
      <c r="E29" s="12"/>
      <c r="H29" s="77"/>
    </row>
    <row r="30" spans="1:10">
      <c r="A30" s="22"/>
      <c r="C30" s="12"/>
      <c r="D30" s="12"/>
      <c r="E30" s="12"/>
    </row>
    <row r="31" spans="1:10">
      <c r="A31" s="22"/>
      <c r="C31" s="12"/>
      <c r="D31" s="12"/>
      <c r="E31" s="12"/>
    </row>
  </sheetData>
  <hyperlinks>
    <hyperlink ref="A1" location="Índice!A1" display="Voltar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54">
    <tabColor rgb="FF00B0F0"/>
  </sheetPr>
  <dimension ref="A1:R3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H6" sqref="H6"/>
    </sheetView>
  </sheetViews>
  <sheetFormatPr defaultColWidth="9.44140625" defaultRowHeight="14.4"/>
  <cols>
    <col min="1" max="1" width="13" style="64" customWidth="1"/>
    <col min="2" max="2" width="8.5546875" style="2" customWidth="1"/>
    <col min="3" max="4" width="14.44140625" style="2" customWidth="1"/>
    <col min="5" max="5" width="16.5546875" style="2" customWidth="1"/>
    <col min="6" max="8" width="14.44140625" style="2" customWidth="1"/>
    <col min="9" max="9" width="12.5546875" style="2" customWidth="1"/>
    <col min="10" max="10" width="13.5546875" style="2" customWidth="1"/>
    <col min="11" max="11" width="12.5546875" style="2" customWidth="1"/>
    <col min="12" max="12" width="14.44140625" style="2" customWidth="1"/>
    <col min="13" max="13" width="15.44140625" style="2" customWidth="1"/>
    <col min="14" max="14" width="17.44140625" style="2" customWidth="1"/>
    <col min="15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Índice!AU58</f>
        <v>Chart 44 – Methanol imports for biodiesel</v>
      </c>
      <c r="D5" s="13"/>
    </row>
    <row r="6" spans="1:18">
      <c r="C6" s="60"/>
    </row>
    <row r="7" spans="1:18">
      <c r="A7" s="66" t="s">
        <v>124</v>
      </c>
      <c r="C7" s="46" t="s">
        <v>224</v>
      </c>
      <c r="D7" s="46" t="s">
        <v>225</v>
      </c>
    </row>
    <row r="8" spans="1:18">
      <c r="B8" s="4"/>
      <c r="C8" s="31" t="s">
        <v>88</v>
      </c>
      <c r="D8" s="31" t="s">
        <v>453</v>
      </c>
    </row>
    <row r="9" spans="1:18">
      <c r="A9" s="42">
        <v>2011</v>
      </c>
      <c r="B9" s="6"/>
      <c r="C9" s="12">
        <v>239.09709898800003</v>
      </c>
      <c r="D9" s="12">
        <v>87.969726175299201</v>
      </c>
    </row>
    <row r="10" spans="1:18">
      <c r="A10" s="42">
        <v>2012</v>
      </c>
      <c r="B10" s="6"/>
      <c r="C10" s="12">
        <v>241.74475934400002</v>
      </c>
      <c r="D10" s="12">
        <v>93.960763555930683</v>
      </c>
    </row>
    <row r="11" spans="1:18">
      <c r="A11" s="42">
        <v>2013</v>
      </c>
      <c r="B11" s="6"/>
      <c r="C11" s="12">
        <v>263.33063548799998</v>
      </c>
      <c r="D11" s="12">
        <v>116.67818569255215</v>
      </c>
    </row>
    <row r="12" spans="1:18">
      <c r="A12" s="42">
        <v>2014</v>
      </c>
      <c r="B12" s="6"/>
      <c r="C12" s="12">
        <v>300.54922497216</v>
      </c>
      <c r="D12" s="12">
        <v>137.75227912923626</v>
      </c>
      <c r="H12" s="40"/>
    </row>
    <row r="13" spans="1:18">
      <c r="A13" s="42">
        <v>2015</v>
      </c>
      <c r="B13" s="6"/>
      <c r="C13" s="12">
        <v>341.38145279999998</v>
      </c>
      <c r="D13" s="12">
        <v>117.1159508470504</v>
      </c>
      <c r="H13" s="40"/>
    </row>
    <row r="14" spans="1:18">
      <c r="A14" s="42">
        <v>2016</v>
      </c>
      <c r="B14" s="6"/>
      <c r="C14" s="12">
        <v>327.66000000000003</v>
      </c>
      <c r="D14" s="12">
        <v>63.86689695157019</v>
      </c>
    </row>
    <row r="15" spans="1:18">
      <c r="A15" s="42">
        <v>2017</v>
      </c>
      <c r="B15" s="6"/>
      <c r="C15" s="12">
        <v>379.04</v>
      </c>
      <c r="D15" s="12">
        <v>116.14198098363597</v>
      </c>
    </row>
    <row r="16" spans="1:18">
      <c r="A16" s="42">
        <v>2018</v>
      </c>
      <c r="B16" s="6"/>
      <c r="C16" s="12">
        <v>493.17</v>
      </c>
      <c r="D16" s="12">
        <v>192.09784742172238</v>
      </c>
    </row>
    <row r="17" spans="1:4">
      <c r="A17" s="42">
        <v>2019</v>
      </c>
      <c r="B17" s="6"/>
      <c r="C17" s="12">
        <v>515.17077119999999</v>
      </c>
      <c r="D17" s="12">
        <v>164.39998880491302</v>
      </c>
    </row>
    <row r="18" spans="1:4">
      <c r="A18" s="42">
        <v>2020</v>
      </c>
      <c r="B18" s="6"/>
      <c r="C18" s="12">
        <v>562.24300000000005</v>
      </c>
      <c r="D18" s="12">
        <v>131.19999999999999</v>
      </c>
    </row>
    <row r="19" spans="1:4">
      <c r="A19" s="42">
        <v>2021</v>
      </c>
      <c r="B19" s="6"/>
      <c r="C19" s="12">
        <v>601.57000000000005</v>
      </c>
      <c r="D19" s="12">
        <v>211.28299999999999</v>
      </c>
    </row>
    <row r="20" spans="1:4">
      <c r="A20" s="42">
        <v>2022</v>
      </c>
      <c r="B20" s="6"/>
      <c r="C20" s="12">
        <v>562.76</v>
      </c>
      <c r="D20" s="12">
        <v>298.8</v>
      </c>
    </row>
    <row r="21" spans="1:4">
      <c r="A21" s="42">
        <v>2023</v>
      </c>
      <c r="C21" s="12">
        <v>767.1</v>
      </c>
      <c r="D21" s="12">
        <v>263.5</v>
      </c>
    </row>
    <row r="22" spans="1:4">
      <c r="A22" s="42">
        <v>2024</v>
      </c>
      <c r="C22" s="12">
        <v>851.93169999999998</v>
      </c>
      <c r="D22" s="12">
        <v>351.84778999999997</v>
      </c>
    </row>
    <row r="23" spans="1:4">
      <c r="A23" s="42"/>
      <c r="D23" s="12"/>
    </row>
    <row r="24" spans="1:4">
      <c r="A24" s="42"/>
      <c r="C24" s="223" t="s">
        <v>361</v>
      </c>
    </row>
    <row r="25" spans="1:4">
      <c r="A25" s="42"/>
    </row>
    <row r="26" spans="1:4">
      <c r="A26" s="42"/>
      <c r="C26" s="145"/>
    </row>
    <row r="27" spans="1:4">
      <c r="A27" s="42"/>
      <c r="C27" s="85"/>
    </row>
    <row r="28" spans="1:4">
      <c r="A28" s="42"/>
    </row>
    <row r="29" spans="1:4">
      <c r="A29" s="42"/>
    </row>
    <row r="30" spans="1:4">
      <c r="A30" s="42"/>
    </row>
    <row r="31" spans="1:4">
      <c r="A31" s="42"/>
    </row>
    <row r="32" spans="1:4">
      <c r="A32" s="42"/>
    </row>
    <row r="33" spans="4:5">
      <c r="E33" s="83"/>
    </row>
    <row r="34" spans="4:5">
      <c r="D34" s="12"/>
    </row>
    <row r="35" spans="4:5">
      <c r="D35" s="12"/>
    </row>
    <row r="36" spans="4:5">
      <c r="D36" s="12"/>
      <c r="E36" s="144"/>
    </row>
    <row r="37" spans="4:5">
      <c r="D37" s="12"/>
      <c r="E37" s="144"/>
    </row>
    <row r="38" spans="4:5">
      <c r="E38" s="144"/>
    </row>
    <row r="39" spans="4:5">
      <c r="D39" s="12"/>
    </row>
  </sheetData>
  <hyperlinks>
    <hyperlink ref="A1" location="Índice!A1" display="Voltar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>
    <tabColor rgb="FF00B0F0"/>
  </sheetPr>
  <dimension ref="A1:R2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ColWidth="9.44140625" defaultRowHeight="14.4"/>
  <cols>
    <col min="1" max="1" width="13" style="64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Índice!AU62</f>
        <v>Chart 45 – Brazilian ethanol exports and imports – 2013 to 2024</v>
      </c>
      <c r="D5" s="13"/>
    </row>
    <row r="6" spans="1:18">
      <c r="C6" s="60"/>
    </row>
    <row r="7" spans="1:18">
      <c r="A7" s="66" t="s">
        <v>124</v>
      </c>
      <c r="C7" s="46" t="s">
        <v>146</v>
      </c>
      <c r="D7" s="46" t="s">
        <v>224</v>
      </c>
    </row>
    <row r="8" spans="1:18">
      <c r="B8" s="4"/>
      <c r="C8" s="31" t="s">
        <v>429</v>
      </c>
      <c r="D8" s="31"/>
    </row>
    <row r="9" spans="1:18">
      <c r="A9" s="42">
        <v>2013</v>
      </c>
      <c r="B9" s="6"/>
      <c r="C9" s="57">
        <v>2.916560681</v>
      </c>
      <c r="D9" s="12">
        <v>0.13171165000000001</v>
      </c>
      <c r="G9" s="40"/>
    </row>
    <row r="10" spans="1:18">
      <c r="A10" s="42">
        <v>2014</v>
      </c>
      <c r="B10" s="6"/>
      <c r="C10" s="12">
        <v>1.3979149900000001</v>
      </c>
      <c r="D10" s="12">
        <v>0.45200340700000002</v>
      </c>
      <c r="F10" s="11"/>
      <c r="G10" s="40"/>
    </row>
    <row r="11" spans="1:18">
      <c r="A11" s="42">
        <v>2015</v>
      </c>
      <c r="B11" s="6"/>
      <c r="C11" s="12">
        <v>1.8671985899999999</v>
      </c>
      <c r="D11" s="12">
        <v>0.51288081100000005</v>
      </c>
      <c r="F11" s="11"/>
      <c r="G11" s="40"/>
    </row>
    <row r="12" spans="1:18">
      <c r="A12" s="42">
        <v>2016</v>
      </c>
      <c r="B12" s="6"/>
      <c r="C12" s="12">
        <v>1.789033876</v>
      </c>
      <c r="D12" s="12">
        <v>0.83214410699999997</v>
      </c>
      <c r="G12" s="40"/>
    </row>
    <row r="13" spans="1:18">
      <c r="A13" s="42">
        <v>2017</v>
      </c>
      <c r="B13" s="6"/>
      <c r="C13" s="12">
        <v>1.3801527950000001</v>
      </c>
      <c r="D13" s="12">
        <v>1.825641606</v>
      </c>
      <c r="G13" s="40"/>
    </row>
    <row r="14" spans="1:18">
      <c r="A14" s="42">
        <v>2018</v>
      </c>
      <c r="B14" s="6"/>
      <c r="C14" s="12">
        <v>1.6892236839999999</v>
      </c>
      <c r="D14" s="12">
        <v>1.7753325630000001</v>
      </c>
    </row>
    <row r="15" spans="1:18">
      <c r="A15" s="42">
        <v>2019</v>
      </c>
      <c r="B15" s="6"/>
      <c r="C15" s="12">
        <v>1.98380114</v>
      </c>
      <c r="D15" s="12">
        <v>1.457601836</v>
      </c>
    </row>
    <row r="16" spans="1:18">
      <c r="A16" s="42">
        <v>2020</v>
      </c>
      <c r="C16" s="12">
        <v>2.7304192999999999</v>
      </c>
      <c r="D16" s="12">
        <v>1.0098460220000001</v>
      </c>
    </row>
    <row r="17" spans="1:4">
      <c r="A17" s="42">
        <v>2021</v>
      </c>
      <c r="C17" s="12">
        <v>1.9482346829999999</v>
      </c>
      <c r="D17" s="12">
        <v>0.43226089600000001</v>
      </c>
    </row>
    <row r="18" spans="1:4">
      <c r="A18" s="42">
        <v>2022</v>
      </c>
      <c r="C18" s="12">
        <v>2.511317445</v>
      </c>
      <c r="D18" s="12">
        <v>0.334859236</v>
      </c>
    </row>
    <row r="19" spans="1:4">
      <c r="A19" s="42">
        <v>2023</v>
      </c>
      <c r="C19" s="12">
        <v>2.6538234419999998</v>
      </c>
      <c r="D19" s="12">
        <v>5.9613574000000003E-2</v>
      </c>
    </row>
    <row r="20" spans="1:4">
      <c r="A20" s="42">
        <v>2023</v>
      </c>
      <c r="C20" s="12">
        <v>2.6538234419999998</v>
      </c>
      <c r="D20" s="12">
        <v>5.9613574000000003E-2</v>
      </c>
    </row>
    <row r="21" spans="1:4">
      <c r="A21" s="42">
        <v>2024</v>
      </c>
      <c r="C21" s="12">
        <v>1.9412674009999999</v>
      </c>
      <c r="D21" s="12">
        <v>0.194579163</v>
      </c>
    </row>
    <row r="23" spans="1:4">
      <c r="C23" s="232" t="s">
        <v>406</v>
      </c>
    </row>
    <row r="24" spans="1:4">
      <c r="C24" s="85"/>
    </row>
  </sheetData>
  <hyperlinks>
    <hyperlink ref="A1" location="Índice!A1" display="Voltar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A8" sqref="A8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6" width="17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Índice!BJ6</f>
        <v xml:space="preserve">Chart 46 – Emissions mitigated with bioenergy in 2024 </v>
      </c>
      <c r="D5" s="13"/>
    </row>
    <row r="6" spans="1:18">
      <c r="C6" s="60"/>
    </row>
    <row r="7" spans="1:18" ht="28.8">
      <c r="A7" s="66" t="s">
        <v>416</v>
      </c>
      <c r="C7" s="46" t="s">
        <v>153</v>
      </c>
      <c r="D7" s="46" t="s">
        <v>157</v>
      </c>
      <c r="E7" s="46" t="s">
        <v>87</v>
      </c>
      <c r="F7" s="46" t="s">
        <v>226</v>
      </c>
    </row>
    <row r="8" spans="1:18" ht="15.6">
      <c r="B8" s="4"/>
      <c r="C8" s="31" t="s">
        <v>89</v>
      </c>
      <c r="D8" s="31"/>
      <c r="E8" s="31"/>
      <c r="F8" s="31"/>
    </row>
    <row r="9" spans="1:18">
      <c r="A9" s="22" t="s">
        <v>197</v>
      </c>
      <c r="B9" s="6"/>
      <c r="C9" s="75">
        <v>27.208726333832992</v>
      </c>
      <c r="D9" s="75">
        <v>33.270805011999997</v>
      </c>
      <c r="E9" s="75"/>
      <c r="F9" s="75"/>
    </row>
    <row r="10" spans="1:18">
      <c r="A10" s="22" t="s">
        <v>227</v>
      </c>
      <c r="B10" s="6"/>
      <c r="C10" s="75">
        <v>3.6237745393800904</v>
      </c>
      <c r="D10" s="75">
        <v>1.2450414985777043</v>
      </c>
      <c r="E10" s="75"/>
      <c r="F10" s="75"/>
    </row>
    <row r="11" spans="1:18">
      <c r="A11" s="22" t="s">
        <v>230</v>
      </c>
      <c r="B11" s="6"/>
      <c r="C11" s="75"/>
      <c r="D11" s="75"/>
      <c r="E11" s="75">
        <v>18.483198590520001</v>
      </c>
      <c r="F11" s="75"/>
    </row>
    <row r="12" spans="1:18">
      <c r="A12" s="22" t="s">
        <v>228</v>
      </c>
      <c r="B12" s="6"/>
      <c r="C12" s="75"/>
      <c r="D12" s="75"/>
      <c r="E12" s="75">
        <v>8.3563389000000008</v>
      </c>
      <c r="F12" s="75"/>
    </row>
    <row r="13" spans="1:18">
      <c r="A13" s="22" t="s">
        <v>229</v>
      </c>
      <c r="C13" s="103"/>
      <c r="D13" s="103"/>
      <c r="E13" s="103"/>
      <c r="F13" s="103">
        <v>2.0388669491614926</v>
      </c>
    </row>
    <row r="14" spans="1:18">
      <c r="A14" s="70" t="s">
        <v>31</v>
      </c>
      <c r="C14" s="69">
        <v>30.832500873213082</v>
      </c>
      <c r="D14" s="69">
        <v>34.515846510577703</v>
      </c>
      <c r="E14" s="69">
        <v>26.839537490520001</v>
      </c>
      <c r="F14" s="69">
        <v>2.0388669491614926</v>
      </c>
    </row>
    <row r="16" spans="1:18">
      <c r="C16" s="223" t="s">
        <v>407</v>
      </c>
    </row>
  </sheetData>
  <hyperlinks>
    <hyperlink ref="A1" location="Índice!A1" display="Voltar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15F7-0067-45E6-A792-2D9DFA17A62D}">
  <sheetPr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31" sqref="C31"/>
    </sheetView>
  </sheetViews>
  <sheetFormatPr defaultColWidth="9.44140625" defaultRowHeight="14.4"/>
  <cols>
    <col min="1" max="1" width="13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Índice!BJ10</f>
        <v>Chart 47 – Emissions mitigated with bioenergy in the last 5 years</v>
      </c>
      <c r="D5" s="13"/>
    </row>
    <row r="6" spans="1:18">
      <c r="C6" s="60"/>
    </row>
    <row r="7" spans="1:18" ht="28.8">
      <c r="A7" s="66" t="s">
        <v>362</v>
      </c>
      <c r="C7" s="46" t="s">
        <v>153</v>
      </c>
      <c r="D7" s="46" t="s">
        <v>157</v>
      </c>
      <c r="E7" s="46" t="s">
        <v>87</v>
      </c>
      <c r="F7" s="46" t="s">
        <v>226</v>
      </c>
    </row>
    <row r="8" spans="1:18" ht="15.6">
      <c r="B8" s="4"/>
      <c r="C8" s="31" t="s">
        <v>90</v>
      </c>
      <c r="D8" s="31"/>
      <c r="E8" s="31"/>
      <c r="F8" s="31"/>
    </row>
    <row r="9" spans="1:18">
      <c r="A9" s="42">
        <v>2020</v>
      </c>
      <c r="B9" s="6"/>
      <c r="C9" s="198">
        <v>23.326600553659333</v>
      </c>
      <c r="D9" s="198">
        <v>25.109914344391651</v>
      </c>
      <c r="E9" s="198">
        <v>18.078321114154001</v>
      </c>
      <c r="F9" s="198">
        <v>2.3812828898384066</v>
      </c>
      <c r="H9" s="11"/>
    </row>
    <row r="10" spans="1:18">
      <c r="A10" s="42">
        <v>2021</v>
      </c>
      <c r="B10" s="6"/>
      <c r="C10" s="198">
        <v>21.30970019241056</v>
      </c>
      <c r="D10" s="198">
        <v>28.737799602042585</v>
      </c>
      <c r="E10" s="198">
        <v>18.929784126796861</v>
      </c>
      <c r="F10" s="198">
        <v>4.3047464681395802</v>
      </c>
    </row>
    <row r="11" spans="1:18">
      <c r="A11" s="42">
        <v>2022</v>
      </c>
      <c r="B11" s="6"/>
      <c r="C11" s="198">
        <v>20.785986491055102</v>
      </c>
      <c r="D11" s="198">
        <v>32.016002713868062</v>
      </c>
      <c r="E11" s="198">
        <v>18.286028129999998</v>
      </c>
      <c r="F11" s="198">
        <v>1.3742042705718689</v>
      </c>
      <c r="G11" s="40"/>
    </row>
    <row r="12" spans="1:18">
      <c r="A12" s="42">
        <v>2023</v>
      </c>
      <c r="B12" s="6"/>
      <c r="C12" s="198">
        <v>26.440609419233109</v>
      </c>
      <c r="D12" s="198">
        <v>36.682841017346256</v>
      </c>
      <c r="E12" s="198">
        <v>21.087263580990001</v>
      </c>
      <c r="F12" s="198">
        <v>1.4064762728725171</v>
      </c>
      <c r="G12" s="40"/>
    </row>
    <row r="13" spans="1:18">
      <c r="A13" s="42">
        <v>2024</v>
      </c>
      <c r="B13" s="6"/>
      <c r="C13" s="198">
        <v>30.832500873213082</v>
      </c>
      <c r="D13" s="198">
        <v>34.515846510577703</v>
      </c>
      <c r="E13" s="198">
        <v>26.839537490520001</v>
      </c>
      <c r="F13" s="198">
        <v>2.0388669491614926</v>
      </c>
      <c r="G13" s="40"/>
    </row>
    <row r="15" spans="1:18">
      <c r="C15" s="223" t="s">
        <v>407</v>
      </c>
    </row>
  </sheetData>
  <hyperlinks>
    <hyperlink ref="A1" location="Índice!A1" display="Voltar" xr:uid="{6B64E858-415B-4A55-807F-1F53AE16727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"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26" sqref="J26"/>
    </sheetView>
  </sheetViews>
  <sheetFormatPr defaultRowHeight="14.4"/>
  <cols>
    <col min="1" max="1" width="19" bestFit="1" customWidth="1"/>
    <col min="3" max="3" width="13.5546875" customWidth="1"/>
  </cols>
  <sheetData>
    <row r="1" spans="1:18">
      <c r="A1" s="63" t="s">
        <v>419</v>
      </c>
      <c r="B1" s="1"/>
      <c r="C1" s="2"/>
      <c r="D1" s="2"/>
      <c r="E1" s="2"/>
      <c r="F1" s="2"/>
    </row>
    <row r="2" spans="1:18" ht="23.4">
      <c r="A2" s="65"/>
      <c r="B2" s="50"/>
      <c r="C2" s="289"/>
      <c r="D2" s="289"/>
      <c r="E2" s="290" t="str">
        <f>Índice!AF3</f>
        <v>Analysis of Current Biofuels Outlook – Year 2024</v>
      </c>
      <c r="F2" s="289"/>
      <c r="G2" s="291"/>
      <c r="H2" s="291"/>
      <c r="I2" s="291"/>
      <c r="J2" s="289"/>
      <c r="K2" s="289"/>
      <c r="L2" s="289"/>
      <c r="M2" s="289"/>
      <c r="N2" s="289"/>
      <c r="O2" s="289"/>
      <c r="P2" s="289"/>
      <c r="Q2" s="289"/>
      <c r="R2" s="289"/>
    </row>
    <row r="3" spans="1:18">
      <c r="A3" s="64"/>
      <c r="B3" s="2"/>
      <c r="C3" s="2"/>
      <c r="D3" s="2"/>
      <c r="E3" s="2"/>
      <c r="F3" s="2"/>
    </row>
    <row r="4" spans="1:18">
      <c r="A4" s="64"/>
      <c r="B4" s="2"/>
      <c r="C4" s="2"/>
      <c r="D4" s="2"/>
      <c r="E4" s="2"/>
      <c r="F4" s="2"/>
    </row>
    <row r="5" spans="1:18">
      <c r="A5" s="64"/>
      <c r="C5" s="36" t="str">
        <f>Índice!BJ14</f>
        <v>Chart 48 – Valid biofuels production certifications</v>
      </c>
      <c r="D5" s="13"/>
      <c r="E5" s="2"/>
      <c r="F5" s="2"/>
    </row>
    <row r="6" spans="1:18">
      <c r="A6" s="64"/>
      <c r="B6" s="2"/>
      <c r="C6" s="60"/>
      <c r="D6" s="2"/>
      <c r="E6" s="2"/>
      <c r="F6" s="2"/>
    </row>
    <row r="7" spans="1:18" ht="43.2">
      <c r="A7" s="46" t="s">
        <v>369</v>
      </c>
      <c r="B7" s="2"/>
      <c r="C7" s="46" t="s">
        <v>235</v>
      </c>
      <c r="D7" s="2"/>
      <c r="E7" s="2"/>
      <c r="F7" s="2"/>
    </row>
    <row r="8" spans="1:18">
      <c r="B8" s="4"/>
      <c r="C8" s="31"/>
      <c r="D8" s="2"/>
      <c r="E8" s="2"/>
      <c r="F8" s="2"/>
    </row>
    <row r="9" spans="1:18">
      <c r="A9" s="86" t="s">
        <v>231</v>
      </c>
      <c r="B9" s="6"/>
      <c r="C9" s="82">
        <v>41</v>
      </c>
      <c r="D9" s="73"/>
      <c r="E9" s="40"/>
      <c r="F9" s="2"/>
    </row>
    <row r="10" spans="1:18">
      <c r="A10" s="86" t="s">
        <v>232</v>
      </c>
      <c r="B10" s="6"/>
      <c r="C10" s="82">
        <v>124</v>
      </c>
      <c r="D10" s="73"/>
      <c r="E10" s="40"/>
      <c r="F10" s="2"/>
    </row>
    <row r="11" spans="1:18">
      <c r="A11" s="86" t="s">
        <v>233</v>
      </c>
      <c r="B11" s="2"/>
      <c r="C11" s="82">
        <v>116</v>
      </c>
      <c r="D11" s="73"/>
      <c r="E11" s="40"/>
      <c r="F11" s="2"/>
    </row>
    <row r="12" spans="1:18">
      <c r="A12" s="86" t="s">
        <v>234</v>
      </c>
      <c r="C12" s="82">
        <v>57</v>
      </c>
      <c r="D12" s="73"/>
      <c r="E12" s="40"/>
      <c r="F12" s="2"/>
    </row>
    <row r="13" spans="1:18">
      <c r="A13" s="80" t="s">
        <v>31</v>
      </c>
      <c r="C13" s="80">
        <v>338</v>
      </c>
      <c r="D13" s="73"/>
      <c r="E13" s="2"/>
      <c r="F13" s="2"/>
    </row>
    <row r="15" spans="1:18">
      <c r="C15" s="224" t="s">
        <v>408</v>
      </c>
    </row>
  </sheetData>
  <phoneticPr fontId="15" type="noConversion"/>
  <hyperlinks>
    <hyperlink ref="A1" location="Índice!A1" display="Voltar" xr:uid="{00000000-0004-0000-2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F0"/>
  </sheetPr>
  <dimension ref="A1:I28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I8" sqref="I8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9.44140625" style="2" customWidth="1"/>
    <col min="5" max="5" width="17.5546875" style="2" customWidth="1"/>
    <col min="6" max="6" width="16.5546875" style="2" customWidth="1"/>
    <col min="7" max="16384" width="9.44140625" style="2"/>
  </cols>
  <sheetData>
    <row r="1" spans="1:9">
      <c r="A1" s="1" t="s">
        <v>419</v>
      </c>
      <c r="B1" s="1"/>
    </row>
    <row r="2" spans="1:9" ht="6" customHeight="1"/>
    <row r="3" spans="1:9" s="51" customFormat="1" ht="23.4">
      <c r="E3" s="7" t="str">
        <f>Índice!AF3</f>
        <v>Analysis of Current Biofuels Outlook – Year 2024</v>
      </c>
      <c r="G3" s="10"/>
      <c r="H3" s="10"/>
      <c r="I3" s="10"/>
    </row>
    <row r="6" spans="1:9">
      <c r="C6" s="3" t="str">
        <f>Índice!Q18</f>
        <v>Chart 4 - Mechanized Harvesting and Planting vs. Sugarcane Yield</v>
      </c>
      <c r="D6" s="3"/>
      <c r="E6" s="3"/>
    </row>
    <row r="8" spans="1:9" ht="43.2">
      <c r="A8" s="4" t="s">
        <v>359</v>
      </c>
      <c r="C8" s="5" t="s">
        <v>114</v>
      </c>
      <c r="D8" s="5" t="s">
        <v>115</v>
      </c>
      <c r="E8" s="5" t="s">
        <v>116</v>
      </c>
      <c r="F8" s="19" t="s">
        <v>117</v>
      </c>
    </row>
    <row r="9" spans="1:9">
      <c r="B9" s="4"/>
      <c r="C9" s="31" t="s">
        <v>10</v>
      </c>
      <c r="D9" s="31"/>
      <c r="E9" s="31"/>
      <c r="F9" s="16" t="s">
        <v>13</v>
      </c>
    </row>
    <row r="10" spans="1:9">
      <c r="A10" s="76" t="s">
        <v>14</v>
      </c>
      <c r="B10" s="4"/>
      <c r="C10" s="18">
        <v>0.371</v>
      </c>
      <c r="D10" s="18">
        <v>0.42799999999999999</v>
      </c>
      <c r="E10" s="113"/>
      <c r="F10" s="17">
        <v>138.34972509096846</v>
      </c>
    </row>
    <row r="11" spans="1:9">
      <c r="A11" s="76" t="s">
        <v>15</v>
      </c>
      <c r="C11" s="18">
        <v>0.47583485061015102</v>
      </c>
      <c r="D11" s="18">
        <v>0.54867172810548703</v>
      </c>
      <c r="E11" s="18">
        <v>0.32600000000000001</v>
      </c>
      <c r="F11" s="17">
        <v>130.34794683606015</v>
      </c>
    </row>
    <row r="12" spans="1:9">
      <c r="A12" s="6" t="s">
        <v>16</v>
      </c>
      <c r="C12" s="18">
        <v>0.55074104080972996</v>
      </c>
      <c r="D12" s="18">
        <v>0.62248630402126204</v>
      </c>
      <c r="E12" s="18">
        <v>0.35099999999999998</v>
      </c>
      <c r="F12" s="17">
        <v>139.95975038309501</v>
      </c>
    </row>
    <row r="13" spans="1:9">
      <c r="A13" s="6" t="s">
        <v>17</v>
      </c>
      <c r="C13" s="18">
        <v>0.63702106344709297</v>
      </c>
      <c r="D13" s="18">
        <v>0.71634841061897803</v>
      </c>
      <c r="E13" s="18">
        <v>0.47799999999999998</v>
      </c>
      <c r="F13" s="17">
        <v>143.51031298987868</v>
      </c>
    </row>
    <row r="14" spans="1:9">
      <c r="A14" s="112" t="s">
        <v>18</v>
      </c>
      <c r="C14" s="18">
        <v>0.69166519057159703</v>
      </c>
      <c r="D14" s="18">
        <v>0.77222159912171395</v>
      </c>
      <c r="E14" s="18">
        <v>0.59499999999999997</v>
      </c>
      <c r="F14" s="17">
        <v>137.44713175337094</v>
      </c>
    </row>
    <row r="15" spans="1:9">
      <c r="A15" s="6" t="s">
        <v>19</v>
      </c>
      <c r="C15" s="18">
        <v>0.74039999999999995</v>
      </c>
      <c r="D15" s="18">
        <v>0.81989999999999996</v>
      </c>
      <c r="E15" s="18">
        <v>0.70699999999999996</v>
      </c>
      <c r="F15" s="17">
        <v>133.43365969469633</v>
      </c>
    </row>
    <row r="16" spans="1:9">
      <c r="A16" s="6" t="s">
        <v>11</v>
      </c>
      <c r="B16" s="6"/>
      <c r="C16" s="18">
        <v>0.767773296736735</v>
      </c>
      <c r="D16" s="18">
        <v>0.84313991213226502</v>
      </c>
      <c r="E16" s="18">
        <v>0.749</v>
      </c>
      <c r="F16" s="17">
        <v>136.52011999159953</v>
      </c>
    </row>
    <row r="17" spans="1:6">
      <c r="A17" s="6" t="s">
        <v>0</v>
      </c>
      <c r="B17" s="6"/>
      <c r="C17" s="18">
        <v>0.85112436318780704</v>
      </c>
      <c r="D17" s="18">
        <v>0.92969264812251495</v>
      </c>
      <c r="E17" s="18">
        <v>0.79400000000000004</v>
      </c>
      <c r="F17" s="17">
        <v>131.44499159879203</v>
      </c>
    </row>
    <row r="18" spans="1:6">
      <c r="A18" s="6" t="s">
        <v>1</v>
      </c>
      <c r="B18" s="6"/>
      <c r="C18" s="18">
        <v>0.89754200390646699</v>
      </c>
      <c r="D18" s="18">
        <v>0.94586946603198097</v>
      </c>
      <c r="E18" s="18">
        <v>0.79</v>
      </c>
      <c r="F18" s="17">
        <v>134.59601734202295</v>
      </c>
    </row>
    <row r="19" spans="1:6">
      <c r="A19" s="6" t="s">
        <v>2</v>
      </c>
      <c r="B19" s="6"/>
      <c r="C19" s="18">
        <v>0.91200000000000003</v>
      </c>
      <c r="D19" s="18">
        <v>0.96199999999999997</v>
      </c>
      <c r="E19" s="18">
        <v>0.78500000000000003</v>
      </c>
      <c r="F19" s="17">
        <v>136.80000000000001</v>
      </c>
    </row>
    <row r="20" spans="1:6">
      <c r="A20" s="6" t="s">
        <v>3</v>
      </c>
      <c r="B20" s="6"/>
      <c r="C20" s="18">
        <v>0.91600000000000004</v>
      </c>
      <c r="D20" s="18">
        <v>0.97</v>
      </c>
      <c r="E20" s="18">
        <v>0.73499999999999999</v>
      </c>
      <c r="F20" s="17">
        <v>138.4</v>
      </c>
    </row>
    <row r="21" spans="1:6">
      <c r="A21" s="6" t="s">
        <v>4</v>
      </c>
      <c r="B21" s="6"/>
      <c r="C21" s="18">
        <v>0.91787169467151497</v>
      </c>
      <c r="D21" s="18">
        <v>0.97653869424528905</v>
      </c>
      <c r="E21" s="18">
        <v>0.69499999999999995</v>
      </c>
      <c r="F21" s="17">
        <v>139.28993584141938</v>
      </c>
    </row>
    <row r="22" spans="1:6">
      <c r="A22" s="6" t="s">
        <v>5</v>
      </c>
      <c r="B22" s="6"/>
      <c r="C22" s="18">
        <v>0.89424382919013501</v>
      </c>
      <c r="D22" s="18">
        <v>0.97103220619758401</v>
      </c>
      <c r="E22" s="18">
        <v>0.629</v>
      </c>
      <c r="F22" s="17">
        <v>144.06486311566576</v>
      </c>
    </row>
    <row r="23" spans="1:6">
      <c r="A23" s="6" t="s">
        <v>6</v>
      </c>
      <c r="C23" s="18">
        <v>0.89353397628806397</v>
      </c>
      <c r="D23" s="18">
        <v>0.96942775934146397</v>
      </c>
      <c r="E23" s="18">
        <v>0.624</v>
      </c>
      <c r="F23" s="17">
        <v>141.6</v>
      </c>
    </row>
    <row r="24" spans="1:6">
      <c r="A24" s="6" t="s">
        <v>7</v>
      </c>
      <c r="C24" s="18">
        <v>0.90800000000000003</v>
      </c>
      <c r="D24" s="18">
        <v>0.98499999999999999</v>
      </c>
      <c r="E24" s="18">
        <v>0.6833475</v>
      </c>
      <c r="F24" s="17">
        <v>138.72999999999999</v>
      </c>
    </row>
    <row r="25" spans="1:6">
      <c r="A25" s="6" t="s">
        <v>8</v>
      </c>
      <c r="C25" s="18">
        <v>0.92400000000000004</v>
      </c>
      <c r="D25" s="18">
        <v>0.98599999999999999</v>
      </c>
      <c r="E25" s="18">
        <v>0.67</v>
      </c>
      <c r="F25" s="17">
        <v>137.65</v>
      </c>
    </row>
    <row r="26" spans="1:6">
      <c r="A26" s="6" t="s">
        <v>9</v>
      </c>
      <c r="C26" s="18">
        <v>0.92400000000000004</v>
      </c>
      <c r="D26" s="18">
        <v>0.98599999999999999</v>
      </c>
      <c r="E26" s="18">
        <v>0.74099999999999999</v>
      </c>
      <c r="F26" s="17">
        <v>140.22</v>
      </c>
    </row>
    <row r="28" spans="1:6">
      <c r="C28" s="224" t="s">
        <v>377</v>
      </c>
      <c r="F28" s="152"/>
    </row>
  </sheetData>
  <phoneticPr fontId="15" type="noConversion"/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>
    <tabColor rgb="FF00B0F0"/>
  </sheetPr>
  <dimension ref="A1:R17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A7" sqref="A7"/>
    </sheetView>
  </sheetViews>
  <sheetFormatPr defaultColWidth="9.44140625" defaultRowHeight="14.4"/>
  <cols>
    <col min="1" max="1" width="29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Índice!BJ18</f>
        <v>Chart 49 – Certifications by production route and percentage of volume eligible by route</v>
      </c>
      <c r="D5" s="13"/>
    </row>
    <row r="6" spans="1:18">
      <c r="C6" s="60"/>
    </row>
    <row r="7" spans="1:18">
      <c r="A7" s="66" t="s">
        <v>417</v>
      </c>
      <c r="C7" s="46" t="s">
        <v>236</v>
      </c>
      <c r="D7" s="46" t="s">
        <v>237</v>
      </c>
    </row>
    <row r="8" spans="1:18">
      <c r="C8" s="29" t="s">
        <v>91</v>
      </c>
      <c r="D8" s="29" t="s">
        <v>10</v>
      </c>
    </row>
    <row r="9" spans="1:18">
      <c r="A9" s="80" t="s">
        <v>238</v>
      </c>
      <c r="B9" s="6"/>
      <c r="C9" s="80">
        <v>281</v>
      </c>
      <c r="D9" s="81">
        <v>0.87573042553191505</v>
      </c>
      <c r="E9" s="11"/>
      <c r="F9" s="40"/>
      <c r="H9" s="11"/>
    </row>
    <row r="10" spans="1:18">
      <c r="A10" s="80" t="s">
        <v>239</v>
      </c>
      <c r="B10" s="6"/>
      <c r="C10" s="80">
        <v>7</v>
      </c>
      <c r="D10" s="81">
        <v>0.66084615384615397</v>
      </c>
      <c r="F10" s="11"/>
      <c r="G10" s="40"/>
    </row>
    <row r="11" spans="1:18">
      <c r="A11" s="80" t="s">
        <v>240</v>
      </c>
      <c r="B11" s="6"/>
      <c r="C11" s="80">
        <v>6</v>
      </c>
      <c r="D11" s="81">
        <v>0.68740000000000001</v>
      </c>
      <c r="G11" s="40"/>
    </row>
    <row r="12" spans="1:18">
      <c r="A12" s="80" t="s">
        <v>368</v>
      </c>
      <c r="B12" s="6"/>
      <c r="C12" s="80">
        <v>1</v>
      </c>
      <c r="D12" s="81">
        <v>0.95579999999999998</v>
      </c>
    </row>
    <row r="13" spans="1:18">
      <c r="A13" s="80" t="s">
        <v>87</v>
      </c>
      <c r="B13" s="6"/>
      <c r="C13" s="80">
        <v>39</v>
      </c>
      <c r="D13" s="81">
        <v>0.41828205128205098</v>
      </c>
      <c r="E13" s="11"/>
      <c r="F13" s="40"/>
    </row>
    <row r="14" spans="1:18">
      <c r="A14" s="80" t="s">
        <v>241</v>
      </c>
      <c r="B14" s="6"/>
      <c r="C14" s="80">
        <v>4</v>
      </c>
      <c r="D14" s="81">
        <v>1</v>
      </c>
      <c r="G14" s="40"/>
    </row>
    <row r="15" spans="1:18">
      <c r="A15" s="80" t="s">
        <v>31</v>
      </c>
      <c r="B15" s="6"/>
      <c r="C15" s="80">
        <f>SUM(C9:C14)</f>
        <v>338</v>
      </c>
      <c r="D15" s="12"/>
    </row>
    <row r="17" spans="3:3">
      <c r="C17" s="223" t="s">
        <v>408</v>
      </c>
    </row>
  </sheetData>
  <hyperlinks>
    <hyperlink ref="A1" location="Índice!A1" display="Voltar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50"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14" sqref="E14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Índice!BJ22</f>
        <v>Chart 50 – Energy-environmental efficiency rating of certified units</v>
      </c>
      <c r="D5" s="13"/>
    </row>
    <row r="6" spans="1:18">
      <c r="C6" s="60"/>
    </row>
    <row r="7" spans="1:18" ht="48.75" customHeight="1">
      <c r="A7" s="66" t="s">
        <v>418</v>
      </c>
      <c r="C7" s="46" t="s">
        <v>420</v>
      </c>
      <c r="D7" s="46" t="s">
        <v>422</v>
      </c>
      <c r="E7" s="46" t="s">
        <v>421</v>
      </c>
    </row>
    <row r="8" spans="1:18" ht="15.6">
      <c r="B8" s="4"/>
      <c r="C8" s="31" t="s">
        <v>92</v>
      </c>
      <c r="D8" s="31"/>
      <c r="E8" s="31"/>
    </row>
    <row r="9" spans="1:18">
      <c r="A9" s="6" t="s">
        <v>87</v>
      </c>
      <c r="B9" s="6"/>
      <c r="C9" s="39">
        <v>39.04</v>
      </c>
      <c r="D9" s="39">
        <v>65.98</v>
      </c>
      <c r="E9" s="39">
        <v>81.13</v>
      </c>
      <c r="F9" s="73">
        <f>E9-C9</f>
        <v>42.089999999999996</v>
      </c>
    </row>
    <row r="10" spans="1:18">
      <c r="A10" s="6" t="s">
        <v>241</v>
      </c>
      <c r="B10" s="6"/>
      <c r="C10" s="39">
        <v>75.66</v>
      </c>
      <c r="D10" s="39">
        <v>78.349999999999994</v>
      </c>
      <c r="E10" s="39">
        <v>80.77</v>
      </c>
      <c r="F10" s="73">
        <f t="shared" ref="F10:F12" si="0">E10-C10</f>
        <v>5.1099999999999994</v>
      </c>
    </row>
    <row r="11" spans="1:18">
      <c r="A11" s="6" t="s">
        <v>157</v>
      </c>
      <c r="B11" s="6"/>
      <c r="C11" s="39">
        <v>39.520000000000003</v>
      </c>
      <c r="D11" s="39">
        <v>59.9</v>
      </c>
      <c r="E11" s="39">
        <v>72.62</v>
      </c>
      <c r="F11" s="73">
        <f t="shared" si="0"/>
        <v>33.1</v>
      </c>
    </row>
    <row r="12" spans="1:18">
      <c r="A12" s="6" t="s">
        <v>153</v>
      </c>
      <c r="B12" s="6"/>
      <c r="C12" s="39">
        <v>36.630000000000003</v>
      </c>
      <c r="D12" s="39">
        <v>59.2</v>
      </c>
      <c r="E12" s="39">
        <v>72.260000000000005</v>
      </c>
      <c r="F12" s="73">
        <f t="shared" si="0"/>
        <v>35.630000000000003</v>
      </c>
    </row>
    <row r="13" spans="1:18">
      <c r="A13" s="70"/>
      <c r="B13" s="6"/>
      <c r="C13" s="71" t="s">
        <v>93</v>
      </c>
      <c r="D13" s="72" t="s">
        <v>423</v>
      </c>
      <c r="E13" s="72" t="s">
        <v>424</v>
      </c>
      <c r="F13" s="72" t="s">
        <v>94</v>
      </c>
    </row>
    <row r="15" spans="1:18">
      <c r="C15" s="223" t="s">
        <v>408</v>
      </c>
    </row>
  </sheetData>
  <hyperlinks>
    <hyperlink ref="A1" location="Índice!A1" display="Voltar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2711-59D4-4CD1-9ABB-84573249F914}">
  <sheetPr>
    <tabColor rgb="FF00B0F0"/>
  </sheetPr>
  <dimension ref="A1:R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A8" sqref="A8"/>
    </sheetView>
  </sheetViews>
  <sheetFormatPr defaultColWidth="9.44140625" defaultRowHeight="14.4"/>
  <cols>
    <col min="1" max="1" width="15.5546875" style="64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Índice!BJ26</f>
        <v>Chart 51 - Carbon intensity of biofuel and its fossil substitute, and NEEA</v>
      </c>
      <c r="D5" s="13"/>
    </row>
    <row r="6" spans="1:18">
      <c r="C6" s="60"/>
    </row>
    <row r="7" spans="1:18">
      <c r="A7" s="66" t="s">
        <v>418</v>
      </c>
      <c r="C7" s="219" t="s">
        <v>243</v>
      </c>
      <c r="D7" s="220" t="s">
        <v>95</v>
      </c>
      <c r="E7" s="220" t="s">
        <v>244</v>
      </c>
    </row>
    <row r="8" spans="1:18" ht="15.6">
      <c r="B8" s="4"/>
      <c r="C8" s="31" t="s">
        <v>92</v>
      </c>
      <c r="D8" s="31"/>
      <c r="E8" s="31"/>
    </row>
    <row r="9" spans="1:18">
      <c r="A9" s="6" t="s">
        <v>87</v>
      </c>
      <c r="B9" s="6"/>
      <c r="C9" s="6">
        <v>86.5</v>
      </c>
      <c r="D9" s="9">
        <v>65.98</v>
      </c>
      <c r="E9" s="9">
        <f>C9-D9</f>
        <v>20.519999999999996</v>
      </c>
    </row>
    <row r="10" spans="1:18">
      <c r="A10" s="6" t="s">
        <v>242</v>
      </c>
      <c r="B10" s="6"/>
      <c r="C10" s="6">
        <v>86.8</v>
      </c>
      <c r="D10" s="9">
        <v>78.349999999999994</v>
      </c>
      <c r="E10" s="9">
        <f>C10-D10</f>
        <v>8.4500000000000028</v>
      </c>
      <c r="F10" s="72"/>
    </row>
    <row r="11" spans="1:18">
      <c r="A11" s="6" t="s">
        <v>157</v>
      </c>
      <c r="B11" s="6"/>
      <c r="C11" s="6">
        <v>87.4</v>
      </c>
      <c r="D11" s="9">
        <v>59.9</v>
      </c>
      <c r="E11" s="9">
        <f>C11-D11</f>
        <v>27.500000000000007</v>
      </c>
      <c r="F11" s="72"/>
    </row>
    <row r="12" spans="1:18">
      <c r="A12" s="6" t="s">
        <v>153</v>
      </c>
      <c r="B12" s="6"/>
      <c r="C12" s="6">
        <v>87.4</v>
      </c>
      <c r="D12" s="9">
        <v>59.2</v>
      </c>
      <c r="E12" s="9">
        <f>C12-D12</f>
        <v>28.200000000000003</v>
      </c>
      <c r="F12" s="72"/>
    </row>
    <row r="13" spans="1:18">
      <c r="A13" s="70"/>
      <c r="B13" s="6"/>
      <c r="C13" s="71"/>
      <c r="D13" s="72"/>
      <c r="E13" s="72"/>
      <c r="F13" s="72"/>
    </row>
    <row r="14" spans="1:18">
      <c r="C14" s="223" t="s">
        <v>408</v>
      </c>
      <c r="F14" s="72"/>
    </row>
  </sheetData>
  <hyperlinks>
    <hyperlink ref="A1" location="Índice!A1" display="Voltar" xr:uid="{987F2EA9-D39C-46A9-A2D1-E0A07953604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3FEA-2F52-43DA-9E09-9ECAB151A264}">
  <sheetPr>
    <tabColor rgb="FF00B0F0"/>
  </sheetPr>
  <dimension ref="A1:R1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A8" sqref="A8"/>
    </sheetView>
  </sheetViews>
  <sheetFormatPr defaultColWidth="9.44140625" defaultRowHeight="14.4"/>
  <cols>
    <col min="1" max="1" width="23.5546875" style="64" bestFit="1" customWidth="1"/>
    <col min="2" max="2" width="10.1093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Índice!BJ30</f>
        <v>Chart 52 - Volume produced, eligible and not eligible volume by route in 2024</v>
      </c>
      <c r="D5" s="13"/>
    </row>
    <row r="6" spans="1:18">
      <c r="C6" s="60"/>
    </row>
    <row r="7" spans="1:18">
      <c r="A7" s="66" t="s">
        <v>418</v>
      </c>
      <c r="C7" s="206" t="s">
        <v>87</v>
      </c>
      <c r="D7" s="206" t="s">
        <v>241</v>
      </c>
      <c r="E7" s="206" t="s">
        <v>245</v>
      </c>
      <c r="F7" s="205" t="s">
        <v>153</v>
      </c>
    </row>
    <row r="8" spans="1:18">
      <c r="A8" s="6" t="s">
        <v>237</v>
      </c>
      <c r="C8" s="207">
        <v>3.420917311720499</v>
      </c>
      <c r="D8" s="207">
        <v>70.70452075</v>
      </c>
      <c r="E8" s="207">
        <v>11.148576143784396</v>
      </c>
      <c r="F8" s="69">
        <v>19.602111689268597</v>
      </c>
    </row>
    <row r="9" spans="1:18">
      <c r="A9" s="6" t="s">
        <v>246</v>
      </c>
      <c r="C9" s="69">
        <v>9.1029999999999998</v>
      </c>
      <c r="D9" s="69">
        <v>81.525999999999996</v>
      </c>
      <c r="E9" s="69">
        <v>12.81</v>
      </c>
      <c r="F9" s="69">
        <v>24.19</v>
      </c>
    </row>
    <row r="10" spans="1:18">
      <c r="A10" s="6" t="s">
        <v>247</v>
      </c>
      <c r="C10" s="69">
        <v>5.6820826882795004</v>
      </c>
      <c r="D10" s="69">
        <v>10.821479249999996</v>
      </c>
      <c r="E10" s="69">
        <v>1.6614238562156043</v>
      </c>
      <c r="F10" s="69">
        <v>4.5878883107314046</v>
      </c>
    </row>
    <row r="11" spans="1:18">
      <c r="A11" s="6" t="s">
        <v>248</v>
      </c>
      <c r="C11" s="208">
        <v>0.37580108884109625</v>
      </c>
      <c r="D11" s="208">
        <v>0.86726345889654843</v>
      </c>
      <c r="E11" s="208">
        <v>0.87030258733679899</v>
      </c>
      <c r="F11" s="208">
        <v>0.81033946627815612</v>
      </c>
    </row>
    <row r="12" spans="1:18">
      <c r="B12" s="6"/>
      <c r="D12" s="40"/>
      <c r="E12" s="40"/>
      <c r="F12" s="72"/>
    </row>
    <row r="13" spans="1:18">
      <c r="A13" s="6"/>
      <c r="B13" s="6"/>
      <c r="C13" s="223" t="s">
        <v>408</v>
      </c>
      <c r="D13" s="40"/>
      <c r="E13" s="40"/>
      <c r="F13" s="72"/>
    </row>
    <row r="14" spans="1:18">
      <c r="A14" s="70"/>
      <c r="B14" s="6"/>
      <c r="C14" s="71"/>
      <c r="D14" s="72"/>
      <c r="E14" s="72"/>
      <c r="F14" s="72"/>
    </row>
  </sheetData>
  <hyperlinks>
    <hyperlink ref="A1" location="Índice!A1" display="Voltar" xr:uid="{2C81F54C-0065-42F1-86BF-3665E6EE83E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9">
    <tabColor rgb="FF00B0F0"/>
  </sheetPr>
  <dimension ref="A1:R2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8" sqref="I8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Índice!BJ34</f>
        <v>Chart 53 - Mandatory GHG emission reduction targets and projected IC</v>
      </c>
      <c r="D5" s="13"/>
    </row>
    <row r="6" spans="1:18">
      <c r="C6" s="60"/>
    </row>
    <row r="7" spans="1:18">
      <c r="A7" s="66" t="s">
        <v>124</v>
      </c>
      <c r="C7" s="46" t="s">
        <v>252</v>
      </c>
      <c r="D7" s="46" t="s">
        <v>251</v>
      </c>
      <c r="E7" s="46" t="s">
        <v>253</v>
      </c>
      <c r="F7" s="46" t="s">
        <v>250</v>
      </c>
      <c r="G7" s="46" t="s">
        <v>249</v>
      </c>
    </row>
    <row r="8" spans="1:18" ht="15" customHeight="1">
      <c r="B8" s="4"/>
      <c r="C8" s="31" t="s">
        <v>454</v>
      </c>
      <c r="D8" s="31"/>
      <c r="E8" s="31"/>
      <c r="F8" s="31"/>
      <c r="G8" s="26" t="s">
        <v>96</v>
      </c>
    </row>
    <row r="9" spans="1:18">
      <c r="A9" s="6">
        <v>2024</v>
      </c>
      <c r="B9" s="6"/>
      <c r="C9" s="69">
        <v>38.77993</v>
      </c>
      <c r="D9" s="75"/>
      <c r="E9" s="201">
        <v>38.78</v>
      </c>
      <c r="F9" s="75"/>
      <c r="G9" s="122"/>
    </row>
    <row r="10" spans="1:18">
      <c r="A10" s="6">
        <v>2025</v>
      </c>
      <c r="B10" s="6"/>
      <c r="C10" s="69">
        <v>42.56</v>
      </c>
      <c r="D10" s="200"/>
      <c r="E10" s="75">
        <v>40.39</v>
      </c>
      <c r="F10" s="75"/>
      <c r="G10" s="12">
        <v>71.7</v>
      </c>
    </row>
    <row r="11" spans="1:18">
      <c r="A11" s="6">
        <v>2026</v>
      </c>
      <c r="B11" s="6"/>
      <c r="C11" s="69">
        <v>48.09</v>
      </c>
      <c r="D11" s="75">
        <v>55.3</v>
      </c>
      <c r="E11" s="75">
        <v>48.09</v>
      </c>
      <c r="F11" s="75">
        <v>40.880000000000003</v>
      </c>
      <c r="G11" s="12">
        <v>69.97</v>
      </c>
    </row>
    <row r="12" spans="1:18">
      <c r="A12" s="6">
        <v>2027</v>
      </c>
      <c r="B12" s="6"/>
      <c r="C12" s="69">
        <v>52.37</v>
      </c>
      <c r="D12" s="75">
        <v>60.23</v>
      </c>
      <c r="E12" s="75">
        <v>52.37</v>
      </c>
      <c r="F12" s="75">
        <v>44.51</v>
      </c>
      <c r="G12" s="12">
        <v>68.739999999999995</v>
      </c>
    </row>
    <row r="13" spans="1:18">
      <c r="A13" s="6">
        <v>2028</v>
      </c>
      <c r="B13" s="6"/>
      <c r="C13" s="69">
        <v>56.41</v>
      </c>
      <c r="D13" s="75">
        <v>64.87</v>
      </c>
      <c r="E13" s="75">
        <v>56.41</v>
      </c>
      <c r="F13" s="75">
        <v>47.95</v>
      </c>
      <c r="G13" s="12">
        <v>67.67</v>
      </c>
    </row>
    <row r="14" spans="1:18">
      <c r="A14" s="6">
        <v>2029</v>
      </c>
      <c r="B14" s="6"/>
      <c r="C14" s="69">
        <v>61.24</v>
      </c>
      <c r="D14" s="75">
        <v>70.430000000000007</v>
      </c>
      <c r="E14" s="75">
        <v>61.24</v>
      </c>
      <c r="F14" s="75">
        <v>52.05</v>
      </c>
      <c r="G14" s="12">
        <v>66.680000000000007</v>
      </c>
    </row>
    <row r="15" spans="1:18">
      <c r="A15" s="6">
        <v>2030</v>
      </c>
      <c r="C15" s="69">
        <v>64.08</v>
      </c>
      <c r="D15" s="75">
        <v>73.7</v>
      </c>
      <c r="E15" s="75">
        <v>64.08</v>
      </c>
      <c r="F15" s="75">
        <v>54.47</v>
      </c>
      <c r="G15" s="12">
        <v>66.02</v>
      </c>
    </row>
    <row r="16" spans="1:18">
      <c r="A16" s="6">
        <v>2031</v>
      </c>
      <c r="C16" s="69">
        <v>67.13</v>
      </c>
      <c r="D16" s="75">
        <v>77.2</v>
      </c>
      <c r="E16" s="75">
        <v>67.13</v>
      </c>
      <c r="F16" s="75">
        <v>57.06</v>
      </c>
      <c r="G16" s="12">
        <v>65.56</v>
      </c>
    </row>
    <row r="17" spans="1:7">
      <c r="A17" s="6">
        <v>2032</v>
      </c>
      <c r="C17" s="69">
        <v>68.81</v>
      </c>
      <c r="D17" s="75">
        <v>79.14</v>
      </c>
      <c r="E17" s="75">
        <v>68.81</v>
      </c>
      <c r="F17" s="75">
        <v>58.49</v>
      </c>
      <c r="G17" s="12">
        <v>65.44</v>
      </c>
    </row>
    <row r="18" spans="1:7">
      <c r="A18" s="6">
        <v>2033</v>
      </c>
      <c r="C18" s="69">
        <v>71.290000000000006</v>
      </c>
      <c r="D18" s="75">
        <v>81.98</v>
      </c>
      <c r="E18" s="75">
        <v>71.290000000000006</v>
      </c>
      <c r="F18" s="75">
        <v>60.59</v>
      </c>
      <c r="G18" s="12">
        <v>65.22</v>
      </c>
    </row>
    <row r="19" spans="1:7">
      <c r="A19" s="42">
        <v>2034</v>
      </c>
      <c r="D19" s="6">
        <v>83.42</v>
      </c>
      <c r="E19" s="6">
        <v>72.540000000000006</v>
      </c>
      <c r="F19" s="6">
        <v>61.66</v>
      </c>
      <c r="G19" s="6">
        <v>65</v>
      </c>
    </row>
    <row r="21" spans="1:7">
      <c r="C21" s="223" t="s">
        <v>409</v>
      </c>
    </row>
  </sheetData>
  <hyperlinks>
    <hyperlink ref="A1" location="Índice!A1" display="Voltar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6">
    <tabColor rgb="FF00B0F0"/>
  </sheetPr>
  <dimension ref="A1:R25"/>
  <sheetViews>
    <sheetView showGridLines="0" zoomScaleNormal="100" workbookViewId="0">
      <pane xSplit="1" ySplit="2" topLeftCell="C3" activePane="bottomRight" state="frozen"/>
      <selection pane="topRight" activeCell="D10" sqref="D10"/>
      <selection pane="bottomLeft" activeCell="D10" sqref="D10"/>
      <selection pane="bottomRight" activeCell="A8" sqref="A8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Índice!BJ38</f>
        <v>Chart 54 – Stock vs. Retirement of CBIOs 2024</v>
      </c>
      <c r="D5" s="13"/>
    </row>
    <row r="6" spans="1:18">
      <c r="C6" s="60"/>
    </row>
    <row r="7" spans="1:18" ht="28.8">
      <c r="A7" s="66" t="s">
        <v>425</v>
      </c>
      <c r="C7" s="46" t="s">
        <v>256</v>
      </c>
      <c r="D7" s="46" t="s">
        <v>257</v>
      </c>
      <c r="E7" s="46" t="s">
        <v>258</v>
      </c>
      <c r="F7" s="46" t="s">
        <v>254</v>
      </c>
      <c r="G7" s="46" t="s">
        <v>255</v>
      </c>
    </row>
    <row r="8" spans="1:18">
      <c r="B8" s="4"/>
      <c r="C8" s="31" t="s">
        <v>97</v>
      </c>
      <c r="D8" s="31"/>
      <c r="E8" s="31"/>
      <c r="F8" s="29"/>
      <c r="G8" s="29"/>
    </row>
    <row r="9" spans="1:18">
      <c r="A9" s="292">
        <v>45292</v>
      </c>
      <c r="B9" s="6"/>
      <c r="C9" s="49">
        <v>8977691</v>
      </c>
      <c r="D9" s="49">
        <v>20605271</v>
      </c>
      <c r="E9" s="49">
        <v>1239248</v>
      </c>
      <c r="F9" s="49">
        <v>11855015</v>
      </c>
      <c r="G9" s="49">
        <v>38779930</v>
      </c>
      <c r="H9" s="11"/>
    </row>
    <row r="10" spans="1:18">
      <c r="A10" s="292">
        <v>45323</v>
      </c>
      <c r="B10" s="6"/>
      <c r="C10" s="49">
        <v>8761117</v>
      </c>
      <c r="D10" s="49">
        <v>23686915</v>
      </c>
      <c r="E10" s="49">
        <v>518641</v>
      </c>
      <c r="F10" s="49">
        <v>12993265</v>
      </c>
      <c r="G10" s="49">
        <v>38779930</v>
      </c>
    </row>
    <row r="11" spans="1:18">
      <c r="A11" s="292">
        <v>45352</v>
      </c>
      <c r="B11" s="6"/>
      <c r="C11" s="49">
        <v>9498384</v>
      </c>
      <c r="D11" s="49">
        <v>7778117</v>
      </c>
      <c r="E11" s="49">
        <v>650596</v>
      </c>
      <c r="F11" s="49">
        <v>31853726</v>
      </c>
      <c r="G11" s="49">
        <v>38779930</v>
      </c>
    </row>
    <row r="12" spans="1:18">
      <c r="A12" s="292">
        <v>45383</v>
      </c>
      <c r="B12" s="6"/>
      <c r="C12" s="49">
        <v>10412467</v>
      </c>
      <c r="D12" s="49">
        <v>8331030</v>
      </c>
      <c r="E12" s="49">
        <v>678497</v>
      </c>
      <c r="F12" s="49">
        <v>1966442</v>
      </c>
      <c r="G12" s="49">
        <v>38779930</v>
      </c>
    </row>
    <row r="13" spans="1:18">
      <c r="A13" s="292">
        <v>45413</v>
      </c>
      <c r="B13" s="6"/>
      <c r="C13" s="49">
        <v>11081583</v>
      </c>
      <c r="D13" s="49">
        <v>8816032</v>
      </c>
      <c r="E13" s="49">
        <v>704019</v>
      </c>
      <c r="F13" s="49">
        <v>4206658</v>
      </c>
      <c r="G13" s="49">
        <v>38779930</v>
      </c>
    </row>
    <row r="14" spans="1:18">
      <c r="A14" s="292">
        <v>45444</v>
      </c>
      <c r="B14" s="6"/>
      <c r="C14" s="49">
        <v>11853943</v>
      </c>
      <c r="D14" s="49">
        <v>10551502</v>
      </c>
      <c r="E14" s="49">
        <v>740179</v>
      </c>
      <c r="F14" s="49">
        <v>5114694</v>
      </c>
      <c r="G14" s="49">
        <v>38779930</v>
      </c>
    </row>
    <row r="15" spans="1:18">
      <c r="A15" s="292">
        <v>45474</v>
      </c>
      <c r="B15" s="6"/>
      <c r="C15" s="49">
        <v>12169733</v>
      </c>
      <c r="D15" s="49">
        <v>13451725</v>
      </c>
      <c r="E15" s="49">
        <v>750594</v>
      </c>
      <c r="F15" s="49">
        <v>5532132</v>
      </c>
      <c r="G15" s="49">
        <v>38779930</v>
      </c>
    </row>
    <row r="16" spans="1:18">
      <c r="A16" s="292">
        <v>45505</v>
      </c>
      <c r="B16" s="6"/>
      <c r="C16" s="49">
        <v>12254264</v>
      </c>
      <c r="D16" s="49">
        <v>14884494</v>
      </c>
      <c r="E16" s="49">
        <v>809630</v>
      </c>
      <c r="F16" s="49">
        <v>7487628</v>
      </c>
      <c r="G16" s="49">
        <v>38779930</v>
      </c>
      <c r="H16" s="119"/>
    </row>
    <row r="17" spans="1:7">
      <c r="A17" s="292">
        <v>45536</v>
      </c>
      <c r="B17" s="6"/>
      <c r="C17" s="49">
        <v>12305243</v>
      </c>
      <c r="D17" s="49">
        <v>15944236</v>
      </c>
      <c r="E17" s="49">
        <v>92556</v>
      </c>
      <c r="F17" s="49">
        <v>10177615</v>
      </c>
      <c r="G17" s="49">
        <v>38779930</v>
      </c>
    </row>
    <row r="18" spans="1:7">
      <c r="A18" s="292">
        <v>45566</v>
      </c>
      <c r="B18" s="6"/>
      <c r="C18" s="49">
        <v>12124437</v>
      </c>
      <c r="D18" s="49">
        <v>16263256</v>
      </c>
      <c r="E18" s="49">
        <v>81524</v>
      </c>
      <c r="F18" s="49">
        <v>14269084</v>
      </c>
      <c r="G18" s="49">
        <v>38779930</v>
      </c>
    </row>
    <row r="19" spans="1:7">
      <c r="A19" s="292">
        <v>45597</v>
      </c>
      <c r="B19" s="6"/>
      <c r="C19" s="49">
        <v>12593673</v>
      </c>
      <c r="D19" s="49">
        <v>15823846</v>
      </c>
      <c r="E19" s="49">
        <v>71226</v>
      </c>
      <c r="F19" s="49">
        <v>18043280</v>
      </c>
      <c r="G19" s="49">
        <v>38779930</v>
      </c>
    </row>
    <row r="20" spans="1:7">
      <c r="A20" s="292">
        <v>45627</v>
      </c>
      <c r="B20" s="6"/>
      <c r="C20" s="49">
        <v>13371851</v>
      </c>
      <c r="D20" s="49">
        <v>2988251</v>
      </c>
      <c r="E20" s="49">
        <v>53470</v>
      </c>
      <c r="F20" s="49">
        <v>33611661</v>
      </c>
      <c r="G20" s="49">
        <v>38779930</v>
      </c>
    </row>
    <row r="21" spans="1:7">
      <c r="A21" s="24"/>
      <c r="B21" s="6"/>
      <c r="C21" s="202"/>
      <c r="D21" s="202"/>
      <c r="E21" s="202"/>
      <c r="F21" s="49"/>
      <c r="G21" s="49"/>
    </row>
    <row r="22" spans="1:7">
      <c r="A22" s="24"/>
      <c r="B22" s="6"/>
      <c r="C22" s="233" t="s">
        <v>410</v>
      </c>
      <c r="D22" s="49"/>
      <c r="E22" s="49"/>
      <c r="F22" s="49"/>
      <c r="G22" s="49"/>
    </row>
    <row r="23" spans="1:7">
      <c r="A23" s="24"/>
      <c r="B23" s="6"/>
      <c r="C23" s="49"/>
      <c r="D23" s="49"/>
      <c r="E23" s="49"/>
      <c r="F23" s="49"/>
      <c r="G23" s="49"/>
    </row>
    <row r="24" spans="1:7">
      <c r="D24" s="30"/>
    </row>
    <row r="25" spans="1:7">
      <c r="C25" s="30"/>
      <c r="D25" s="30"/>
    </row>
  </sheetData>
  <hyperlinks>
    <hyperlink ref="A1" location="Índice!A1" display="Voltar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51">
    <tabColor rgb="FF00B0F0"/>
  </sheetPr>
  <dimension ref="A1:R1247"/>
  <sheetViews>
    <sheetView showGridLines="0" zoomScaleNormal="100" workbookViewId="0">
      <pane xSplit="1" ySplit="2" topLeftCell="B6" activePane="bottomRight" state="frozen"/>
      <selection pane="topRight" activeCell="D10" sqref="D10"/>
      <selection pane="bottomLeft" activeCell="D10" sqref="D10"/>
      <selection pane="bottomRight" activeCell="T16" sqref="T16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4" width="17.5546875" style="2" customWidth="1"/>
    <col min="5" max="8" width="9.44140625" style="2"/>
    <col min="9" max="9" width="10" style="2" bestFit="1" customWidth="1"/>
    <col min="10" max="16384" width="9.44140625" style="2"/>
  </cols>
  <sheetData>
    <row r="1" spans="1:18">
      <c r="A1" s="63" t="s">
        <v>419</v>
      </c>
      <c r="B1" s="1"/>
    </row>
    <row r="2" spans="1:18" s="50" customFormat="1" ht="23.4">
      <c r="A2" s="65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Índice!BJ42</f>
        <v>Chart 55 – Traded quantities and average prices of CBIO</v>
      </c>
      <c r="D5" s="13"/>
    </row>
    <row r="6" spans="1:18">
      <c r="C6" s="60"/>
    </row>
    <row r="7" spans="1:18">
      <c r="A7" s="66" t="s">
        <v>425</v>
      </c>
      <c r="C7" s="46" t="s">
        <v>259</v>
      </c>
      <c r="D7" s="5" t="s">
        <v>260</v>
      </c>
    </row>
    <row r="8" spans="1:18">
      <c r="B8" s="4"/>
      <c r="C8" s="31" t="s">
        <v>426</v>
      </c>
      <c r="D8" s="31" t="s">
        <v>98</v>
      </c>
    </row>
    <row r="9" spans="1:18">
      <c r="A9" s="292">
        <v>44562</v>
      </c>
      <c r="B9" s="6"/>
      <c r="C9" s="49">
        <v>0</v>
      </c>
      <c r="D9" s="43"/>
    </row>
    <row r="10" spans="1:18">
      <c r="A10" s="292">
        <v>44563</v>
      </c>
      <c r="B10" s="6"/>
      <c r="C10" s="49">
        <v>0</v>
      </c>
      <c r="D10" s="43"/>
    </row>
    <row r="11" spans="1:18">
      <c r="A11" s="292">
        <v>44564</v>
      </c>
      <c r="B11" s="6"/>
      <c r="C11" s="49">
        <v>0</v>
      </c>
      <c r="D11" s="43"/>
    </row>
    <row r="12" spans="1:18">
      <c r="A12" s="292">
        <v>44565</v>
      </c>
      <c r="B12" s="6"/>
      <c r="C12" s="49">
        <v>0</v>
      </c>
      <c r="D12" s="43"/>
    </row>
    <row r="13" spans="1:18">
      <c r="A13" s="292">
        <v>44566</v>
      </c>
      <c r="B13" s="6"/>
      <c r="C13" s="49">
        <v>77990</v>
      </c>
      <c r="D13" s="43">
        <v>45.458674440000003</v>
      </c>
    </row>
    <row r="14" spans="1:18">
      <c r="A14" s="292">
        <v>44567</v>
      </c>
      <c r="B14" s="6"/>
      <c r="C14" s="49">
        <v>65654</v>
      </c>
      <c r="D14" s="43">
        <v>52.57765878</v>
      </c>
    </row>
    <row r="15" spans="1:18">
      <c r="A15" s="292">
        <v>44568</v>
      </c>
      <c r="B15" s="6"/>
      <c r="C15" s="49">
        <v>31619</v>
      </c>
      <c r="D15" s="43">
        <v>53.333024129999998</v>
      </c>
    </row>
    <row r="16" spans="1:18">
      <c r="A16" s="292">
        <v>44569</v>
      </c>
      <c r="B16" s="6"/>
      <c r="C16" s="49">
        <v>0</v>
      </c>
      <c r="D16" s="43"/>
    </row>
    <row r="17" spans="1:4">
      <c r="A17" s="292">
        <v>44570</v>
      </c>
      <c r="B17" s="6"/>
      <c r="C17" s="49">
        <v>0</v>
      </c>
      <c r="D17" s="43"/>
    </row>
    <row r="18" spans="1:4">
      <c r="A18" s="292">
        <v>44571</v>
      </c>
      <c r="B18" s="6"/>
      <c r="C18" s="49">
        <v>30884</v>
      </c>
      <c r="D18" s="43">
        <v>53.382376139999998</v>
      </c>
    </row>
    <row r="19" spans="1:4">
      <c r="A19" s="292">
        <v>44572</v>
      </c>
      <c r="B19" s="6"/>
      <c r="C19" s="49">
        <v>130245</v>
      </c>
      <c r="D19" s="43">
        <v>54.868774019999996</v>
      </c>
    </row>
    <row r="20" spans="1:4">
      <c r="A20" s="292">
        <v>44573</v>
      </c>
      <c r="B20" s="6"/>
      <c r="C20" s="49">
        <v>53900</v>
      </c>
      <c r="D20" s="43">
        <v>55.641512050000003</v>
      </c>
    </row>
    <row r="21" spans="1:4">
      <c r="A21" s="292">
        <v>44574</v>
      </c>
      <c r="B21" s="6"/>
      <c r="C21" s="49">
        <v>69156</v>
      </c>
      <c r="D21" s="43">
        <v>55.659821270000002</v>
      </c>
    </row>
    <row r="22" spans="1:4">
      <c r="A22" s="292">
        <v>44575</v>
      </c>
      <c r="B22" s="6"/>
      <c r="C22" s="49">
        <v>69518</v>
      </c>
      <c r="D22" s="43">
        <v>55.694352539999997</v>
      </c>
    </row>
    <row r="23" spans="1:4">
      <c r="A23" s="292">
        <v>44576</v>
      </c>
      <c r="B23" s="6"/>
      <c r="C23" s="49">
        <v>0</v>
      </c>
      <c r="D23" s="43"/>
    </row>
    <row r="24" spans="1:4">
      <c r="A24" s="292">
        <v>44577</v>
      </c>
      <c r="B24" s="6"/>
      <c r="C24" s="49">
        <v>0</v>
      </c>
      <c r="D24" s="43"/>
    </row>
    <row r="25" spans="1:4">
      <c r="A25" s="292">
        <v>44578</v>
      </c>
      <c r="B25" s="6"/>
      <c r="C25" s="49">
        <v>98084</v>
      </c>
      <c r="D25" s="43">
        <v>56.298641979999999</v>
      </c>
    </row>
    <row r="26" spans="1:4">
      <c r="A26" s="292">
        <v>44579</v>
      </c>
      <c r="B26" s="6"/>
      <c r="C26" s="49">
        <v>77930</v>
      </c>
      <c r="D26" s="43">
        <v>57.097837669999997</v>
      </c>
    </row>
    <row r="27" spans="1:4">
      <c r="A27" s="292">
        <v>44580</v>
      </c>
      <c r="B27" s="6"/>
      <c r="C27" s="49">
        <v>342109</v>
      </c>
      <c r="D27" s="43">
        <v>60.269779710000002</v>
      </c>
    </row>
    <row r="28" spans="1:4">
      <c r="A28" s="292">
        <v>44581</v>
      </c>
      <c r="B28" s="6"/>
      <c r="C28" s="49">
        <v>410301</v>
      </c>
      <c r="D28" s="43">
        <v>62.116797320000003</v>
      </c>
    </row>
    <row r="29" spans="1:4">
      <c r="A29" s="292">
        <v>44582</v>
      </c>
      <c r="B29" s="6"/>
      <c r="C29" s="49">
        <v>745036</v>
      </c>
      <c r="D29" s="43">
        <v>66.001159439999995</v>
      </c>
    </row>
    <row r="30" spans="1:4">
      <c r="A30" s="292">
        <v>44583</v>
      </c>
      <c r="B30" s="6"/>
      <c r="C30" s="49">
        <v>0</v>
      </c>
      <c r="D30" s="43"/>
    </row>
    <row r="31" spans="1:4">
      <c r="A31" s="292">
        <v>44584</v>
      </c>
      <c r="B31" s="6"/>
      <c r="C31" s="49">
        <v>0</v>
      </c>
      <c r="D31" s="43"/>
    </row>
    <row r="32" spans="1:4">
      <c r="A32" s="292">
        <v>44585</v>
      </c>
      <c r="B32" s="6"/>
      <c r="C32" s="49">
        <v>299038</v>
      </c>
      <c r="D32" s="43">
        <v>69.006079</v>
      </c>
    </row>
    <row r="33" spans="1:4">
      <c r="A33" s="292">
        <v>44586</v>
      </c>
      <c r="B33" s="6"/>
      <c r="C33" s="49">
        <v>85969</v>
      </c>
      <c r="D33" s="43">
        <v>69.948772230000003</v>
      </c>
    </row>
    <row r="34" spans="1:4">
      <c r="A34" s="292">
        <v>44587</v>
      </c>
      <c r="B34" s="6"/>
      <c r="C34" s="49">
        <v>227024</v>
      </c>
      <c r="D34" s="43">
        <v>69.950282790000003</v>
      </c>
    </row>
    <row r="35" spans="1:4">
      <c r="A35" s="292">
        <v>44588</v>
      </c>
      <c r="B35" s="6"/>
      <c r="C35" s="49">
        <v>148302</v>
      </c>
      <c r="D35" s="43">
        <v>69.744440109999999</v>
      </c>
    </row>
    <row r="36" spans="1:4">
      <c r="A36" s="292">
        <v>44589</v>
      </c>
      <c r="B36" s="6"/>
      <c r="C36" s="49">
        <v>579705</v>
      </c>
      <c r="D36" s="43">
        <v>70.450176749999997</v>
      </c>
    </row>
    <row r="37" spans="1:4">
      <c r="A37" s="292">
        <v>44590</v>
      </c>
      <c r="B37" s="6"/>
      <c r="C37" s="49">
        <v>0</v>
      </c>
      <c r="D37" s="43"/>
    </row>
    <row r="38" spans="1:4">
      <c r="A38" s="292">
        <v>44591</v>
      </c>
      <c r="B38" s="6"/>
      <c r="C38" s="49">
        <v>0</v>
      </c>
      <c r="D38" s="43"/>
    </row>
    <row r="39" spans="1:4">
      <c r="A39" s="292">
        <v>44592</v>
      </c>
      <c r="B39" s="6"/>
      <c r="C39" s="49">
        <v>108606</v>
      </c>
      <c r="D39" s="43">
        <v>70.493187849999998</v>
      </c>
    </row>
    <row r="40" spans="1:4">
      <c r="A40" s="292">
        <v>44593</v>
      </c>
      <c r="B40" s="6"/>
      <c r="C40" s="49">
        <v>144153</v>
      </c>
      <c r="D40" s="43">
        <v>71.39186454</v>
      </c>
    </row>
    <row r="41" spans="1:4">
      <c r="A41" s="292">
        <v>44594</v>
      </c>
      <c r="B41" s="6"/>
      <c r="C41" s="49">
        <v>244409</v>
      </c>
      <c r="D41" s="43">
        <v>72.939602219999998</v>
      </c>
    </row>
    <row r="42" spans="1:4">
      <c r="A42" s="292">
        <v>44595</v>
      </c>
      <c r="B42" s="6"/>
      <c r="C42" s="49">
        <v>424162</v>
      </c>
      <c r="D42" s="43">
        <v>74.292235520000006</v>
      </c>
    </row>
    <row r="43" spans="1:4">
      <c r="A43" s="292">
        <v>44596</v>
      </c>
      <c r="B43" s="6"/>
      <c r="C43" s="49">
        <v>473481</v>
      </c>
      <c r="D43" s="43">
        <v>77.373197599999997</v>
      </c>
    </row>
    <row r="44" spans="1:4">
      <c r="A44" s="292">
        <v>44597</v>
      </c>
      <c r="B44" s="6"/>
      <c r="C44" s="49">
        <v>0</v>
      </c>
      <c r="D44" s="43"/>
    </row>
    <row r="45" spans="1:4">
      <c r="A45" s="292">
        <v>44598</v>
      </c>
      <c r="B45" s="6"/>
      <c r="C45" s="49">
        <v>0</v>
      </c>
      <c r="D45" s="43"/>
    </row>
    <row r="46" spans="1:4">
      <c r="A46" s="292">
        <v>44599</v>
      </c>
      <c r="B46" s="6"/>
      <c r="C46" s="49">
        <v>331301</v>
      </c>
      <c r="D46" s="43">
        <v>78.798851189999993</v>
      </c>
    </row>
    <row r="47" spans="1:4">
      <c r="A47" s="292">
        <v>44600</v>
      </c>
      <c r="B47" s="6"/>
      <c r="C47" s="49">
        <v>366776</v>
      </c>
      <c r="D47" s="43">
        <v>80.236655310000003</v>
      </c>
    </row>
    <row r="48" spans="1:4">
      <c r="A48" s="292">
        <v>44601</v>
      </c>
      <c r="B48" s="6"/>
      <c r="C48" s="49">
        <v>73000</v>
      </c>
      <c r="D48" s="43">
        <v>80.365046019999994</v>
      </c>
    </row>
    <row r="49" spans="1:4">
      <c r="A49" s="292">
        <v>44602</v>
      </c>
      <c r="B49" s="6"/>
      <c r="C49" s="49">
        <v>186184</v>
      </c>
      <c r="D49" s="43">
        <v>82.587812130000003</v>
      </c>
    </row>
    <row r="50" spans="1:4">
      <c r="A50" s="292">
        <v>44603</v>
      </c>
      <c r="B50" s="6"/>
      <c r="C50" s="49">
        <v>433819</v>
      </c>
      <c r="D50" s="43">
        <v>85.120991380000007</v>
      </c>
    </row>
    <row r="51" spans="1:4">
      <c r="A51" s="292">
        <v>44604</v>
      </c>
      <c r="B51" s="6"/>
      <c r="C51" s="49">
        <v>0</v>
      </c>
      <c r="D51" s="43"/>
    </row>
    <row r="52" spans="1:4">
      <c r="A52" s="292">
        <v>44605</v>
      </c>
      <c r="B52" s="6"/>
      <c r="C52" s="49">
        <v>0</v>
      </c>
      <c r="D52" s="43"/>
    </row>
    <row r="53" spans="1:4">
      <c r="A53" s="292">
        <v>44606</v>
      </c>
      <c r="B53" s="6"/>
      <c r="C53" s="49">
        <v>407870</v>
      </c>
      <c r="D53" s="43">
        <v>89.352535799999998</v>
      </c>
    </row>
    <row r="54" spans="1:4">
      <c r="A54" s="292">
        <v>44607</v>
      </c>
      <c r="B54" s="6"/>
      <c r="C54" s="49">
        <v>204286</v>
      </c>
      <c r="D54" s="43">
        <v>89.80048764</v>
      </c>
    </row>
    <row r="55" spans="1:4">
      <c r="A55" s="292">
        <v>44608</v>
      </c>
      <c r="B55" s="6"/>
      <c r="C55" s="49">
        <v>128888</v>
      </c>
      <c r="D55" s="43">
        <v>91.966811960000001</v>
      </c>
    </row>
    <row r="56" spans="1:4">
      <c r="A56" s="292">
        <v>44609</v>
      </c>
      <c r="B56" s="6"/>
      <c r="C56" s="49">
        <v>153609</v>
      </c>
      <c r="D56" s="43">
        <v>92.880401730000003</v>
      </c>
    </row>
    <row r="57" spans="1:4">
      <c r="A57" s="292">
        <v>44610</v>
      </c>
      <c r="B57" s="6"/>
      <c r="C57" s="49">
        <v>851565</v>
      </c>
      <c r="D57" s="43">
        <v>95.302819920000005</v>
      </c>
    </row>
    <row r="58" spans="1:4">
      <c r="A58" s="292">
        <v>44611</v>
      </c>
      <c r="B58" s="6"/>
      <c r="C58" s="49">
        <v>0</v>
      </c>
      <c r="D58" s="43"/>
    </row>
    <row r="59" spans="1:4">
      <c r="A59" s="292">
        <v>44612</v>
      </c>
      <c r="B59" s="6"/>
      <c r="C59" s="49">
        <v>0</v>
      </c>
      <c r="D59" s="43"/>
    </row>
    <row r="60" spans="1:4">
      <c r="A60" s="292">
        <v>44613</v>
      </c>
      <c r="B60" s="6"/>
      <c r="C60" s="49">
        <v>104268</v>
      </c>
      <c r="D60" s="43">
        <v>93.805606990000001</v>
      </c>
    </row>
    <row r="61" spans="1:4">
      <c r="A61" s="292">
        <v>44614</v>
      </c>
      <c r="B61" s="6"/>
      <c r="C61" s="49">
        <v>160040</v>
      </c>
      <c r="D61" s="43">
        <v>94.108949510000002</v>
      </c>
    </row>
    <row r="62" spans="1:4">
      <c r="A62" s="292">
        <v>44615</v>
      </c>
      <c r="B62" s="6"/>
      <c r="C62" s="49">
        <v>121730</v>
      </c>
      <c r="D62" s="43">
        <v>95.644094219999999</v>
      </c>
    </row>
    <row r="63" spans="1:4">
      <c r="A63" s="292">
        <v>44616</v>
      </c>
      <c r="B63" s="6"/>
      <c r="C63" s="49">
        <v>446196</v>
      </c>
      <c r="D63" s="43">
        <v>97.154980749999993</v>
      </c>
    </row>
    <row r="64" spans="1:4">
      <c r="A64" s="292">
        <v>44617</v>
      </c>
      <c r="B64" s="6"/>
      <c r="C64" s="49">
        <v>659645</v>
      </c>
      <c r="D64" s="43">
        <v>98.892592269999994</v>
      </c>
    </row>
    <row r="65" spans="1:4">
      <c r="A65" s="292">
        <v>44618</v>
      </c>
      <c r="B65" s="6"/>
      <c r="C65" s="49">
        <v>0</v>
      </c>
      <c r="D65" s="43"/>
    </row>
    <row r="66" spans="1:4">
      <c r="A66" s="292">
        <v>44619</v>
      </c>
      <c r="B66" s="6"/>
      <c r="C66" s="49">
        <v>0</v>
      </c>
      <c r="D66" s="43"/>
    </row>
    <row r="67" spans="1:4">
      <c r="A67" s="292">
        <v>44620</v>
      </c>
      <c r="B67" s="6"/>
      <c r="C67" s="49">
        <v>0</v>
      </c>
      <c r="D67" s="43"/>
    </row>
    <row r="68" spans="1:4">
      <c r="A68" s="292">
        <v>44621</v>
      </c>
      <c r="B68" s="6"/>
      <c r="C68" s="49">
        <v>0</v>
      </c>
      <c r="D68" s="43"/>
    </row>
    <row r="69" spans="1:4">
      <c r="A69" s="292">
        <v>44622</v>
      </c>
      <c r="B69" s="6"/>
      <c r="C69" s="49">
        <v>337551</v>
      </c>
      <c r="D69" s="43">
        <v>100.33837654</v>
      </c>
    </row>
    <row r="70" spans="1:4">
      <c r="A70" s="292">
        <v>44623</v>
      </c>
      <c r="B70" s="6"/>
      <c r="C70" s="49">
        <v>183931</v>
      </c>
      <c r="D70" s="43">
        <v>101.34474720999999</v>
      </c>
    </row>
    <row r="71" spans="1:4">
      <c r="A71" s="292">
        <v>44624</v>
      </c>
      <c r="B71" s="6"/>
      <c r="C71" s="49">
        <v>198573</v>
      </c>
      <c r="D71" s="43">
        <v>100.27739697</v>
      </c>
    </row>
    <row r="72" spans="1:4">
      <c r="A72" s="292">
        <v>44625</v>
      </c>
      <c r="B72" s="6"/>
      <c r="C72" s="49">
        <v>0</v>
      </c>
      <c r="D72" s="43"/>
    </row>
    <row r="73" spans="1:4">
      <c r="A73" s="292">
        <v>44626</v>
      </c>
      <c r="B73" s="6"/>
      <c r="C73" s="49">
        <v>0</v>
      </c>
      <c r="D73" s="43"/>
    </row>
    <row r="74" spans="1:4">
      <c r="A74" s="292">
        <v>44627</v>
      </c>
      <c r="B74" s="6"/>
      <c r="C74" s="49">
        <v>181760</v>
      </c>
      <c r="D74" s="43">
        <v>100.15939188999999</v>
      </c>
    </row>
    <row r="75" spans="1:4">
      <c r="A75" s="292">
        <v>44628</v>
      </c>
      <c r="B75" s="6"/>
      <c r="C75" s="49">
        <v>48869</v>
      </c>
      <c r="D75" s="43">
        <v>98.667489000000003</v>
      </c>
    </row>
    <row r="76" spans="1:4">
      <c r="A76" s="292">
        <v>44629</v>
      </c>
      <c r="B76" s="6"/>
      <c r="C76" s="49">
        <v>143476</v>
      </c>
      <c r="D76" s="43">
        <v>98.092637980000006</v>
      </c>
    </row>
    <row r="77" spans="1:4">
      <c r="A77" s="292">
        <v>44630</v>
      </c>
      <c r="B77" s="6"/>
      <c r="C77" s="49">
        <v>216128</v>
      </c>
      <c r="D77" s="43">
        <v>98.772381409999994</v>
      </c>
    </row>
    <row r="78" spans="1:4">
      <c r="A78" s="292">
        <v>44631</v>
      </c>
      <c r="B78" s="6"/>
      <c r="C78" s="49">
        <v>116683</v>
      </c>
      <c r="D78" s="43">
        <v>98.087536400000005</v>
      </c>
    </row>
    <row r="79" spans="1:4">
      <c r="A79" s="292">
        <v>44632</v>
      </c>
      <c r="B79" s="6"/>
      <c r="C79" s="49">
        <v>0</v>
      </c>
      <c r="D79" s="43"/>
    </row>
    <row r="80" spans="1:4">
      <c r="A80" s="292">
        <v>44633</v>
      </c>
      <c r="B80" s="6"/>
      <c r="C80" s="49">
        <v>0</v>
      </c>
      <c r="D80" s="43"/>
    </row>
    <row r="81" spans="1:4">
      <c r="A81" s="292">
        <v>44634</v>
      </c>
      <c r="B81" s="6"/>
      <c r="C81" s="49">
        <v>243903</v>
      </c>
      <c r="D81" s="43">
        <v>98.073837749999996</v>
      </c>
    </row>
    <row r="82" spans="1:4">
      <c r="A82" s="292">
        <v>44635</v>
      </c>
      <c r="B82" s="6"/>
      <c r="C82" s="49">
        <v>325934</v>
      </c>
      <c r="D82" s="43">
        <v>98.022347310000001</v>
      </c>
    </row>
    <row r="83" spans="1:4">
      <c r="A83" s="292">
        <v>44636</v>
      </c>
      <c r="B83" s="6"/>
      <c r="C83" s="49">
        <v>440829</v>
      </c>
      <c r="D83" s="43">
        <v>98.261459529999996</v>
      </c>
    </row>
    <row r="84" spans="1:4">
      <c r="A84" s="292">
        <v>44637</v>
      </c>
      <c r="B84" s="6"/>
      <c r="C84" s="49">
        <v>276902</v>
      </c>
      <c r="D84" s="43">
        <v>98.585242879999996</v>
      </c>
    </row>
    <row r="85" spans="1:4">
      <c r="A85" s="292">
        <v>44638</v>
      </c>
      <c r="B85" s="6"/>
      <c r="C85" s="49">
        <v>479106</v>
      </c>
      <c r="D85" s="43">
        <v>98.895098910000002</v>
      </c>
    </row>
    <row r="86" spans="1:4">
      <c r="A86" s="292">
        <v>44639</v>
      </c>
      <c r="B86" s="6"/>
      <c r="C86" s="49">
        <v>0</v>
      </c>
      <c r="D86" s="43"/>
    </row>
    <row r="87" spans="1:4">
      <c r="A87" s="292">
        <v>44640</v>
      </c>
      <c r="B87" s="6"/>
      <c r="C87" s="49">
        <v>0</v>
      </c>
      <c r="D87" s="43"/>
    </row>
    <row r="88" spans="1:4">
      <c r="A88" s="292">
        <v>44641</v>
      </c>
      <c r="B88" s="6"/>
      <c r="C88" s="49">
        <v>445141</v>
      </c>
      <c r="D88" s="43">
        <v>99.85220357</v>
      </c>
    </row>
    <row r="89" spans="1:4">
      <c r="A89" s="292">
        <v>44642</v>
      </c>
      <c r="B89" s="6"/>
      <c r="C89" s="49">
        <v>598556</v>
      </c>
      <c r="D89" s="43">
        <v>99.03163112</v>
      </c>
    </row>
    <row r="90" spans="1:4">
      <c r="A90" s="292">
        <v>44643</v>
      </c>
      <c r="B90" s="6"/>
      <c r="C90" s="49">
        <v>89304</v>
      </c>
      <c r="D90" s="43">
        <v>98.528340830000005</v>
      </c>
    </row>
    <row r="91" spans="1:4">
      <c r="A91" s="292">
        <v>44644</v>
      </c>
      <c r="B91" s="6"/>
      <c r="C91" s="49">
        <v>183472</v>
      </c>
      <c r="D91" s="43">
        <v>98.278122539999998</v>
      </c>
    </row>
    <row r="92" spans="1:4">
      <c r="A92" s="292">
        <v>44645</v>
      </c>
      <c r="B92" s="6"/>
      <c r="C92" s="49">
        <v>198258</v>
      </c>
      <c r="D92" s="43">
        <v>97.897232389999999</v>
      </c>
    </row>
    <row r="93" spans="1:4">
      <c r="A93" s="292">
        <v>44646</v>
      </c>
      <c r="B93" s="6"/>
      <c r="C93" s="49">
        <v>0</v>
      </c>
      <c r="D93" s="43"/>
    </row>
    <row r="94" spans="1:4">
      <c r="A94" s="292">
        <v>44647</v>
      </c>
      <c r="B94" s="6"/>
      <c r="C94" s="49">
        <v>0</v>
      </c>
      <c r="D94" s="43"/>
    </row>
    <row r="95" spans="1:4">
      <c r="A95" s="292">
        <v>44648</v>
      </c>
      <c r="B95" s="6"/>
      <c r="C95" s="49">
        <v>178268</v>
      </c>
      <c r="D95" s="43">
        <v>96.382741710000005</v>
      </c>
    </row>
    <row r="96" spans="1:4">
      <c r="A96" s="292">
        <v>44649</v>
      </c>
      <c r="B96" s="6"/>
      <c r="C96" s="49">
        <v>191768</v>
      </c>
      <c r="D96" s="43">
        <v>95.355750990000004</v>
      </c>
    </row>
    <row r="97" spans="1:4">
      <c r="A97" s="292">
        <v>44650</v>
      </c>
      <c r="B97" s="6"/>
      <c r="C97" s="49">
        <v>270014</v>
      </c>
      <c r="D97" s="43">
        <v>92.625719399999994</v>
      </c>
    </row>
    <row r="98" spans="1:4">
      <c r="A98" s="292">
        <v>44651</v>
      </c>
      <c r="B98" s="6"/>
      <c r="C98" s="49">
        <v>560182</v>
      </c>
      <c r="D98" s="43">
        <v>92.55545497</v>
      </c>
    </row>
    <row r="99" spans="1:4">
      <c r="A99" s="292">
        <v>44652</v>
      </c>
      <c r="B99" s="6"/>
      <c r="C99" s="49">
        <v>192594</v>
      </c>
      <c r="D99" s="43">
        <v>94.260504800000007</v>
      </c>
    </row>
    <row r="100" spans="1:4">
      <c r="A100" s="292">
        <v>44653</v>
      </c>
      <c r="B100" s="6"/>
      <c r="C100" s="49">
        <v>0</v>
      </c>
      <c r="D100" s="43"/>
    </row>
    <row r="101" spans="1:4">
      <c r="A101" s="292">
        <v>44654</v>
      </c>
      <c r="B101" s="6"/>
      <c r="C101" s="49">
        <v>0</v>
      </c>
      <c r="D101" s="43"/>
    </row>
    <row r="102" spans="1:4">
      <c r="A102" s="292">
        <v>44655</v>
      </c>
      <c r="B102" s="6"/>
      <c r="C102" s="49">
        <v>28309</v>
      </c>
      <c r="D102" s="43">
        <v>93.532596170000005</v>
      </c>
    </row>
    <row r="103" spans="1:4">
      <c r="A103" s="292">
        <v>44656</v>
      </c>
      <c r="B103" s="6"/>
      <c r="C103" s="49">
        <v>112653</v>
      </c>
      <c r="D103" s="43">
        <v>93.281401389999999</v>
      </c>
    </row>
    <row r="104" spans="1:4">
      <c r="A104" s="292">
        <v>44657</v>
      </c>
      <c r="B104" s="6"/>
      <c r="C104" s="49">
        <v>86345</v>
      </c>
      <c r="D104" s="43">
        <v>94.255230990000001</v>
      </c>
    </row>
    <row r="105" spans="1:4">
      <c r="A105" s="292">
        <v>44658</v>
      </c>
      <c r="B105" s="6"/>
      <c r="C105" s="49">
        <v>90202</v>
      </c>
      <c r="D105" s="43">
        <v>94.941510539999996</v>
      </c>
    </row>
    <row r="106" spans="1:4">
      <c r="A106" s="292">
        <v>44659</v>
      </c>
      <c r="B106" s="6"/>
      <c r="C106" s="49">
        <v>1650478</v>
      </c>
      <c r="D106" s="43">
        <v>99.230245539999999</v>
      </c>
    </row>
    <row r="107" spans="1:4">
      <c r="A107" s="292">
        <v>44660</v>
      </c>
      <c r="B107" s="6"/>
      <c r="C107" s="49">
        <v>0</v>
      </c>
      <c r="D107" s="43"/>
    </row>
    <row r="108" spans="1:4">
      <c r="A108" s="292">
        <v>44661</v>
      </c>
      <c r="B108" s="6"/>
      <c r="C108" s="49">
        <v>0</v>
      </c>
      <c r="D108" s="43"/>
    </row>
    <row r="109" spans="1:4">
      <c r="A109" s="292">
        <v>44662</v>
      </c>
      <c r="B109" s="6"/>
      <c r="C109" s="49">
        <v>1962</v>
      </c>
      <c r="D109" s="43">
        <v>96.235473999999996</v>
      </c>
    </row>
    <row r="110" spans="1:4">
      <c r="A110" s="292">
        <v>44663</v>
      </c>
      <c r="B110" s="6"/>
      <c r="C110" s="49">
        <v>138536</v>
      </c>
      <c r="D110" s="43">
        <v>97.576709949999994</v>
      </c>
    </row>
    <row r="111" spans="1:4">
      <c r="A111" s="292">
        <v>44664</v>
      </c>
      <c r="B111" s="6"/>
      <c r="C111" s="49">
        <v>228734</v>
      </c>
      <c r="D111" s="43">
        <v>98.361981950000001</v>
      </c>
    </row>
    <row r="112" spans="1:4">
      <c r="A112" s="292">
        <v>44665</v>
      </c>
      <c r="B112" s="6"/>
      <c r="C112" s="49">
        <v>747184</v>
      </c>
      <c r="D112" s="43">
        <v>100.19018755</v>
      </c>
    </row>
    <row r="113" spans="1:4">
      <c r="A113" s="292">
        <v>44666</v>
      </c>
      <c r="B113" s="6"/>
      <c r="C113" s="49">
        <v>0</v>
      </c>
      <c r="D113" s="43"/>
    </row>
    <row r="114" spans="1:4">
      <c r="A114" s="292">
        <v>44667</v>
      </c>
      <c r="B114" s="6"/>
      <c r="C114" s="49">
        <v>0</v>
      </c>
      <c r="D114" s="43"/>
    </row>
    <row r="115" spans="1:4">
      <c r="A115" s="292">
        <v>44668</v>
      </c>
      <c r="B115" s="6"/>
      <c r="C115" s="49">
        <v>0</v>
      </c>
      <c r="D115" s="43"/>
    </row>
    <row r="116" spans="1:4">
      <c r="A116" s="292">
        <v>44669</v>
      </c>
      <c r="B116" s="6"/>
      <c r="C116" s="49">
        <v>78134</v>
      </c>
      <c r="D116" s="43">
        <v>99.589333699999997</v>
      </c>
    </row>
    <row r="117" spans="1:4">
      <c r="A117" s="292">
        <v>44670</v>
      </c>
      <c r="B117" s="6"/>
      <c r="C117" s="49">
        <v>89550</v>
      </c>
      <c r="D117" s="43">
        <v>99.594913450000007</v>
      </c>
    </row>
    <row r="118" spans="1:4">
      <c r="A118" s="292">
        <v>44671</v>
      </c>
      <c r="B118" s="6"/>
      <c r="C118" s="49">
        <v>250574</v>
      </c>
      <c r="D118" s="43">
        <v>99.523867469999999</v>
      </c>
    </row>
    <row r="119" spans="1:4">
      <c r="A119" s="292">
        <v>44672</v>
      </c>
      <c r="B119" s="6"/>
      <c r="C119" s="49">
        <v>0</v>
      </c>
      <c r="D119" s="43"/>
    </row>
    <row r="120" spans="1:4">
      <c r="A120" s="292">
        <v>44673</v>
      </c>
      <c r="B120" s="6"/>
      <c r="C120" s="49">
        <v>100733</v>
      </c>
      <c r="D120" s="43">
        <v>99.450786730000004</v>
      </c>
    </row>
    <row r="121" spans="1:4">
      <c r="A121" s="292">
        <v>44674</v>
      </c>
      <c r="B121" s="6"/>
      <c r="C121" s="49">
        <v>0</v>
      </c>
      <c r="D121" s="43"/>
    </row>
    <row r="122" spans="1:4">
      <c r="A122" s="292">
        <v>44675</v>
      </c>
      <c r="B122" s="6"/>
      <c r="C122" s="49">
        <v>0</v>
      </c>
      <c r="D122" s="43"/>
    </row>
    <row r="123" spans="1:4">
      <c r="A123" s="292">
        <v>44676</v>
      </c>
      <c r="B123" s="6"/>
      <c r="C123" s="49">
        <v>53230</v>
      </c>
      <c r="D123" s="43">
        <v>99.642416159999996</v>
      </c>
    </row>
    <row r="124" spans="1:4">
      <c r="A124" s="292">
        <v>44677</v>
      </c>
      <c r="B124" s="6"/>
      <c r="C124" s="49">
        <v>326032</v>
      </c>
      <c r="D124" s="43">
        <v>99.564480750000001</v>
      </c>
    </row>
    <row r="125" spans="1:4">
      <c r="A125" s="292">
        <v>44678</v>
      </c>
      <c r="B125" s="6"/>
      <c r="C125" s="49">
        <v>197424</v>
      </c>
      <c r="D125" s="43">
        <v>99.499456140000007</v>
      </c>
    </row>
    <row r="126" spans="1:4">
      <c r="A126" s="292">
        <v>44679</v>
      </c>
      <c r="B126" s="6"/>
      <c r="C126" s="49">
        <v>363707</v>
      </c>
      <c r="D126" s="43">
        <v>99.529841540000007</v>
      </c>
    </row>
    <row r="127" spans="1:4">
      <c r="A127" s="292">
        <v>44680</v>
      </c>
      <c r="B127" s="6"/>
      <c r="C127" s="49">
        <v>170646</v>
      </c>
      <c r="D127" s="43">
        <v>99.382937679999998</v>
      </c>
    </row>
    <row r="128" spans="1:4">
      <c r="A128" s="292">
        <v>44681</v>
      </c>
      <c r="B128" s="6"/>
      <c r="C128" s="49">
        <v>0</v>
      </c>
      <c r="D128" s="43"/>
    </row>
    <row r="129" spans="1:4">
      <c r="A129" s="292">
        <v>44682</v>
      </c>
      <c r="B129" s="6"/>
      <c r="C129" s="49">
        <v>0</v>
      </c>
      <c r="D129" s="43"/>
    </row>
    <row r="130" spans="1:4">
      <c r="A130" s="292">
        <v>44683</v>
      </c>
      <c r="B130" s="6"/>
      <c r="C130" s="49">
        <v>201834</v>
      </c>
      <c r="D130" s="43">
        <v>99.664941920000004</v>
      </c>
    </row>
    <row r="131" spans="1:4">
      <c r="A131" s="292">
        <v>44684</v>
      </c>
      <c r="B131" s="6"/>
      <c r="C131" s="49">
        <v>825669</v>
      </c>
      <c r="D131" s="43">
        <v>100.49003884</v>
      </c>
    </row>
    <row r="132" spans="1:4">
      <c r="A132" s="292">
        <v>44685</v>
      </c>
      <c r="B132" s="6"/>
      <c r="C132" s="49">
        <v>105935</v>
      </c>
      <c r="D132" s="43">
        <v>99.855307139999994</v>
      </c>
    </row>
    <row r="133" spans="1:4">
      <c r="A133" s="292">
        <v>44686</v>
      </c>
      <c r="B133" s="6"/>
      <c r="C133" s="49">
        <v>311746</v>
      </c>
      <c r="D133" s="43">
        <v>100.13668800000001</v>
      </c>
    </row>
    <row r="134" spans="1:4">
      <c r="A134" s="292">
        <v>44687</v>
      </c>
      <c r="B134" s="6"/>
      <c r="C134" s="49">
        <v>302547</v>
      </c>
      <c r="D134" s="43">
        <v>100.6657711</v>
      </c>
    </row>
    <row r="135" spans="1:4">
      <c r="A135" s="292">
        <v>44688</v>
      </c>
      <c r="B135" s="6"/>
      <c r="C135" s="49">
        <v>0</v>
      </c>
      <c r="D135" s="43"/>
    </row>
    <row r="136" spans="1:4">
      <c r="A136" s="292">
        <v>44689</v>
      </c>
      <c r="B136" s="6"/>
      <c r="C136" s="49">
        <v>0</v>
      </c>
      <c r="D136" s="43"/>
    </row>
    <row r="137" spans="1:4">
      <c r="A137" s="292">
        <v>44690</v>
      </c>
      <c r="B137" s="6"/>
      <c r="C137" s="49">
        <v>144169</v>
      </c>
      <c r="D137" s="43">
        <v>101.01646460000001</v>
      </c>
    </row>
    <row r="138" spans="1:4">
      <c r="A138" s="292">
        <v>44691</v>
      </c>
      <c r="B138" s="6"/>
      <c r="C138" s="49">
        <v>281344</v>
      </c>
      <c r="D138" s="43">
        <v>101.3442051</v>
      </c>
    </row>
    <row r="139" spans="1:4">
      <c r="A139" s="292">
        <v>44692</v>
      </c>
      <c r="B139" s="6"/>
      <c r="C139" s="49">
        <v>312392</v>
      </c>
      <c r="D139" s="43">
        <v>101.93133704</v>
      </c>
    </row>
    <row r="140" spans="1:4">
      <c r="A140" s="292">
        <v>44693</v>
      </c>
      <c r="B140" s="6"/>
      <c r="C140" s="49">
        <v>124717</v>
      </c>
      <c r="D140" s="43">
        <v>102.01440972</v>
      </c>
    </row>
    <row r="141" spans="1:4">
      <c r="A141" s="292">
        <v>44694</v>
      </c>
      <c r="B141" s="6"/>
      <c r="C141" s="49">
        <v>97156</v>
      </c>
      <c r="D141" s="43">
        <v>102.31101270000001</v>
      </c>
    </row>
    <row r="142" spans="1:4">
      <c r="A142" s="292">
        <v>44695</v>
      </c>
      <c r="B142" s="6"/>
      <c r="C142" s="49">
        <v>0</v>
      </c>
      <c r="D142" s="43"/>
    </row>
    <row r="143" spans="1:4">
      <c r="A143" s="292">
        <v>44696</v>
      </c>
      <c r="B143" s="6"/>
      <c r="C143" s="49">
        <v>0</v>
      </c>
      <c r="D143" s="43"/>
    </row>
    <row r="144" spans="1:4">
      <c r="A144" s="292">
        <v>44697</v>
      </c>
      <c r="B144" s="6"/>
      <c r="C144" s="49">
        <v>163279</v>
      </c>
      <c r="D144" s="43">
        <v>102.9080845</v>
      </c>
    </row>
    <row r="145" spans="1:4">
      <c r="A145" s="292">
        <v>44698</v>
      </c>
      <c r="B145" s="6"/>
      <c r="C145" s="49">
        <v>475692</v>
      </c>
      <c r="D145" s="43">
        <v>104.69703505</v>
      </c>
    </row>
    <row r="146" spans="1:4">
      <c r="A146" s="292">
        <v>44699</v>
      </c>
      <c r="B146" s="6"/>
      <c r="C146" s="49">
        <v>445521</v>
      </c>
      <c r="D146" s="43">
        <v>108.37707752999999</v>
      </c>
    </row>
    <row r="147" spans="1:4">
      <c r="A147" s="292">
        <v>44700</v>
      </c>
      <c r="B147" s="6"/>
      <c r="C147" s="49">
        <v>148350</v>
      </c>
      <c r="D147" s="43">
        <v>108.41653555000001</v>
      </c>
    </row>
    <row r="148" spans="1:4">
      <c r="A148" s="292">
        <v>44701</v>
      </c>
      <c r="B148" s="6"/>
      <c r="C148" s="49">
        <v>104677</v>
      </c>
      <c r="D148" s="43">
        <v>108.38700956</v>
      </c>
    </row>
    <row r="149" spans="1:4">
      <c r="A149" s="292">
        <v>44702</v>
      </c>
      <c r="B149" s="6"/>
      <c r="C149" s="49">
        <v>0</v>
      </c>
      <c r="D149" s="43"/>
    </row>
    <row r="150" spans="1:4">
      <c r="A150" s="292">
        <v>44703</v>
      </c>
      <c r="B150" s="6"/>
      <c r="C150" s="49">
        <v>0</v>
      </c>
      <c r="D150" s="43"/>
    </row>
    <row r="151" spans="1:4">
      <c r="A151" s="292">
        <v>44704</v>
      </c>
      <c r="B151" s="6"/>
      <c r="C151" s="49">
        <v>456210</v>
      </c>
      <c r="D151" s="43">
        <v>109.83638268999999</v>
      </c>
    </row>
    <row r="152" spans="1:4">
      <c r="A152" s="292">
        <v>44705</v>
      </c>
      <c r="B152" s="6"/>
      <c r="C152" s="49">
        <v>1052955</v>
      </c>
      <c r="D152" s="43">
        <v>114.15881317</v>
      </c>
    </row>
    <row r="153" spans="1:4">
      <c r="A153" s="292">
        <v>44706</v>
      </c>
      <c r="B153" s="6"/>
      <c r="C153" s="49">
        <v>820602</v>
      </c>
      <c r="D153" s="43">
        <v>118.40556932</v>
      </c>
    </row>
    <row r="154" spans="1:4">
      <c r="A154" s="292">
        <v>44707</v>
      </c>
      <c r="B154" s="6"/>
      <c r="C154" s="49">
        <v>449257</v>
      </c>
      <c r="D154" s="43">
        <v>119.26555599</v>
      </c>
    </row>
    <row r="155" spans="1:4">
      <c r="A155" s="292">
        <v>44708</v>
      </c>
      <c r="B155" s="6"/>
      <c r="C155" s="49">
        <v>334531</v>
      </c>
      <c r="D155" s="43">
        <v>117.78460303999999</v>
      </c>
    </row>
    <row r="156" spans="1:4">
      <c r="A156" s="292">
        <v>44709</v>
      </c>
      <c r="B156" s="6"/>
      <c r="C156" s="49">
        <v>0</v>
      </c>
      <c r="D156" s="43"/>
    </row>
    <row r="157" spans="1:4">
      <c r="A157" s="292">
        <v>44710</v>
      </c>
      <c r="B157" s="6"/>
      <c r="C157" s="49">
        <v>0</v>
      </c>
      <c r="D157" s="43"/>
    </row>
    <row r="158" spans="1:4">
      <c r="A158" s="292">
        <v>44711</v>
      </c>
      <c r="B158" s="6"/>
      <c r="C158" s="49">
        <v>55002</v>
      </c>
      <c r="D158" s="43">
        <v>118.39513108</v>
      </c>
    </row>
    <row r="159" spans="1:4">
      <c r="A159" s="292">
        <v>44712</v>
      </c>
      <c r="B159" s="6"/>
      <c r="C159" s="49">
        <v>349685</v>
      </c>
      <c r="D159" s="43">
        <v>119.06093512</v>
      </c>
    </row>
    <row r="160" spans="1:4">
      <c r="A160" s="292">
        <v>44713</v>
      </c>
      <c r="B160" s="6"/>
      <c r="C160" s="49">
        <v>254772</v>
      </c>
      <c r="D160" s="43">
        <v>119.47664755</v>
      </c>
    </row>
    <row r="161" spans="1:4">
      <c r="A161" s="292">
        <v>44714</v>
      </c>
      <c r="B161" s="6"/>
      <c r="C161" s="49">
        <v>121963</v>
      </c>
      <c r="D161" s="43">
        <v>119.55259012</v>
      </c>
    </row>
    <row r="162" spans="1:4">
      <c r="A162" s="292">
        <v>44715</v>
      </c>
      <c r="B162" s="6"/>
      <c r="C162" s="49">
        <v>185480</v>
      </c>
      <c r="D162" s="43">
        <v>119.55893222</v>
      </c>
    </row>
    <row r="163" spans="1:4">
      <c r="A163" s="292">
        <v>44716</v>
      </c>
      <c r="B163" s="6"/>
      <c r="C163" s="49">
        <v>0</v>
      </c>
      <c r="D163" s="43"/>
    </row>
    <row r="164" spans="1:4">
      <c r="A164" s="292">
        <v>44717</v>
      </c>
      <c r="B164" s="6"/>
      <c r="C164" s="49">
        <v>0</v>
      </c>
      <c r="D164" s="43"/>
    </row>
    <row r="165" spans="1:4">
      <c r="A165" s="292">
        <v>44718</v>
      </c>
      <c r="B165" s="6"/>
      <c r="C165" s="49">
        <v>93624</v>
      </c>
      <c r="D165" s="43">
        <v>119.80394663</v>
      </c>
    </row>
    <row r="166" spans="1:4">
      <c r="A166" s="292">
        <v>44719</v>
      </c>
      <c r="B166" s="6"/>
      <c r="C166" s="49">
        <v>272268</v>
      </c>
      <c r="D166" s="43">
        <v>120.02686785</v>
      </c>
    </row>
    <row r="167" spans="1:4">
      <c r="A167" s="292">
        <v>44720</v>
      </c>
      <c r="B167" s="6"/>
      <c r="C167" s="49">
        <v>407288</v>
      </c>
      <c r="D167" s="43">
        <v>120.27997104000001</v>
      </c>
    </row>
    <row r="168" spans="1:4">
      <c r="A168" s="292">
        <v>44721</v>
      </c>
      <c r="C168" s="2">
        <v>1167732</v>
      </c>
      <c r="D168" s="43">
        <v>125.92670311000001</v>
      </c>
    </row>
    <row r="169" spans="1:4">
      <c r="A169" s="292">
        <v>44722</v>
      </c>
      <c r="C169" s="2">
        <v>146889</v>
      </c>
      <c r="D169" s="43">
        <v>128.91108592</v>
      </c>
    </row>
    <row r="170" spans="1:4">
      <c r="A170" s="292">
        <v>44723</v>
      </c>
      <c r="C170" s="2">
        <v>0</v>
      </c>
      <c r="D170" s="43"/>
    </row>
    <row r="171" spans="1:4">
      <c r="A171" s="292">
        <v>44724</v>
      </c>
      <c r="C171" s="2">
        <v>0</v>
      </c>
      <c r="D171" s="43"/>
    </row>
    <row r="172" spans="1:4">
      <c r="A172" s="292">
        <v>44725</v>
      </c>
      <c r="C172" s="2">
        <v>395420</v>
      </c>
      <c r="D172" s="43">
        <v>131.10868671</v>
      </c>
    </row>
    <row r="173" spans="1:4">
      <c r="A173" s="292">
        <v>44726</v>
      </c>
      <c r="C173" s="2">
        <v>155027</v>
      </c>
      <c r="D173" s="43">
        <v>133.21931534000001</v>
      </c>
    </row>
    <row r="174" spans="1:4">
      <c r="A174" s="292">
        <v>44727</v>
      </c>
      <c r="C174" s="2">
        <v>637680</v>
      </c>
      <c r="D174" s="43">
        <v>142.0688523</v>
      </c>
    </row>
    <row r="175" spans="1:4">
      <c r="A175" s="292">
        <v>44728</v>
      </c>
      <c r="C175" s="2">
        <v>0</v>
      </c>
      <c r="D175" s="43"/>
    </row>
    <row r="176" spans="1:4">
      <c r="A176" s="292">
        <v>44729</v>
      </c>
      <c r="C176" s="2">
        <v>1176876</v>
      </c>
      <c r="D176" s="43">
        <v>156.31773891</v>
      </c>
    </row>
    <row r="177" spans="1:4">
      <c r="A177" s="292">
        <v>44730</v>
      </c>
      <c r="C177" s="2">
        <v>0</v>
      </c>
      <c r="D177" s="43"/>
    </row>
    <row r="178" spans="1:4">
      <c r="A178" s="292">
        <v>44731</v>
      </c>
      <c r="C178" s="2">
        <v>0</v>
      </c>
      <c r="D178" s="43"/>
    </row>
    <row r="179" spans="1:4">
      <c r="A179" s="292">
        <v>44732</v>
      </c>
      <c r="C179" s="2">
        <v>489399</v>
      </c>
      <c r="D179" s="43">
        <v>169.48835192999999</v>
      </c>
    </row>
    <row r="180" spans="1:4">
      <c r="A180" s="292">
        <v>44733</v>
      </c>
      <c r="C180" s="2">
        <v>341392</v>
      </c>
      <c r="D180" s="43">
        <v>170.72649741999999</v>
      </c>
    </row>
    <row r="181" spans="1:4">
      <c r="A181" s="292">
        <v>44734</v>
      </c>
      <c r="C181" s="2">
        <v>373027</v>
      </c>
      <c r="D181" s="43">
        <v>171.42471843999999</v>
      </c>
    </row>
    <row r="182" spans="1:4">
      <c r="A182" s="292">
        <v>44735</v>
      </c>
      <c r="C182" s="2">
        <v>1353468</v>
      </c>
      <c r="D182" s="43">
        <v>174.04663045000001</v>
      </c>
    </row>
    <row r="183" spans="1:4">
      <c r="A183" s="292">
        <v>44736</v>
      </c>
      <c r="C183" s="2">
        <v>1009236</v>
      </c>
      <c r="D183" s="43">
        <v>177.31594612000001</v>
      </c>
    </row>
    <row r="184" spans="1:4">
      <c r="A184" s="292">
        <v>44737</v>
      </c>
      <c r="C184" s="2">
        <v>0</v>
      </c>
      <c r="D184" s="43"/>
    </row>
    <row r="185" spans="1:4">
      <c r="A185" s="292">
        <v>44738</v>
      </c>
      <c r="C185" s="2">
        <v>0</v>
      </c>
      <c r="D185" s="43"/>
    </row>
    <row r="186" spans="1:4">
      <c r="A186" s="292">
        <v>44739</v>
      </c>
      <c r="C186" s="2">
        <v>1049888</v>
      </c>
      <c r="D186" s="43">
        <v>180.20374497</v>
      </c>
    </row>
    <row r="187" spans="1:4">
      <c r="A187" s="292">
        <v>44740</v>
      </c>
      <c r="C187" s="2">
        <v>1037622</v>
      </c>
      <c r="D187" s="43">
        <v>186.70294408000001</v>
      </c>
    </row>
    <row r="188" spans="1:4">
      <c r="A188" s="292">
        <v>44741</v>
      </c>
      <c r="C188" s="2">
        <v>931265</v>
      </c>
      <c r="D188" s="43">
        <v>196.91117223000001</v>
      </c>
    </row>
    <row r="189" spans="1:4">
      <c r="A189" s="292">
        <v>44742</v>
      </c>
      <c r="C189" s="2">
        <v>369484</v>
      </c>
      <c r="D189" s="43">
        <v>202.65184183</v>
      </c>
    </row>
    <row r="190" spans="1:4">
      <c r="A190" s="292">
        <v>44743</v>
      </c>
      <c r="C190" s="2">
        <v>434677</v>
      </c>
      <c r="D190" s="43">
        <v>196.32932416</v>
      </c>
    </row>
    <row r="191" spans="1:4">
      <c r="A191" s="292">
        <v>44744</v>
      </c>
      <c r="C191" s="2">
        <v>0</v>
      </c>
      <c r="D191" s="43"/>
    </row>
    <row r="192" spans="1:4">
      <c r="A192" s="292">
        <v>44745</v>
      </c>
      <c r="C192" s="2">
        <v>0</v>
      </c>
      <c r="D192" s="43"/>
    </row>
    <row r="193" spans="1:4">
      <c r="A193" s="292">
        <v>44746</v>
      </c>
      <c r="C193" s="2">
        <v>90062</v>
      </c>
      <c r="D193" s="43">
        <v>196.46558726000001</v>
      </c>
    </row>
    <row r="194" spans="1:4">
      <c r="A194" s="292">
        <v>44747</v>
      </c>
      <c r="C194" s="2">
        <v>388988</v>
      </c>
      <c r="D194" s="43">
        <v>196.65712528</v>
      </c>
    </row>
    <row r="195" spans="1:4">
      <c r="A195" s="292">
        <v>44748</v>
      </c>
      <c r="C195" s="2">
        <v>423412</v>
      </c>
      <c r="D195" s="43">
        <v>197.26043156</v>
      </c>
    </row>
    <row r="196" spans="1:4">
      <c r="A196" s="292">
        <v>44749</v>
      </c>
      <c r="C196" s="2">
        <v>179794</v>
      </c>
      <c r="D196" s="43">
        <v>196.30919618999999</v>
      </c>
    </row>
    <row r="197" spans="1:4">
      <c r="A197" s="292">
        <v>44750</v>
      </c>
      <c r="C197" s="2">
        <v>708667</v>
      </c>
      <c r="D197" s="43">
        <v>195.17026408999999</v>
      </c>
    </row>
    <row r="198" spans="1:4">
      <c r="A198" s="292">
        <v>44751</v>
      </c>
      <c r="C198" s="2">
        <v>0</v>
      </c>
      <c r="D198" s="43"/>
    </row>
    <row r="199" spans="1:4">
      <c r="A199" s="292">
        <v>44752</v>
      </c>
      <c r="C199" s="2">
        <v>0</v>
      </c>
      <c r="D199" s="43"/>
    </row>
    <row r="200" spans="1:4">
      <c r="A200" s="292">
        <v>44753</v>
      </c>
      <c r="C200" s="2">
        <v>260807</v>
      </c>
      <c r="D200" s="43">
        <v>194.19140658000001</v>
      </c>
    </row>
    <row r="201" spans="1:4">
      <c r="A201" s="292">
        <v>44754</v>
      </c>
      <c r="C201" s="2">
        <v>196611</v>
      </c>
      <c r="D201" s="43">
        <v>194.21423267</v>
      </c>
    </row>
    <row r="202" spans="1:4">
      <c r="A202" s="292">
        <v>44755</v>
      </c>
      <c r="C202" s="2">
        <v>198534</v>
      </c>
      <c r="D202" s="43">
        <v>193.51375673000001</v>
      </c>
    </row>
    <row r="203" spans="1:4">
      <c r="A203" s="292">
        <v>44756</v>
      </c>
      <c r="C203" s="2">
        <v>121185</v>
      </c>
      <c r="D203" s="43">
        <v>188.86203738</v>
      </c>
    </row>
    <row r="204" spans="1:4">
      <c r="A204" s="292">
        <v>44757</v>
      </c>
      <c r="C204" s="2">
        <v>165324</v>
      </c>
      <c r="D204" s="43">
        <v>175.25517166</v>
      </c>
    </row>
    <row r="205" spans="1:4">
      <c r="A205" s="292">
        <v>44758</v>
      </c>
      <c r="C205" s="2">
        <v>0</v>
      </c>
      <c r="D205" s="43"/>
    </row>
    <row r="206" spans="1:4">
      <c r="A206" s="292">
        <v>44759</v>
      </c>
      <c r="C206" s="2">
        <v>0</v>
      </c>
      <c r="D206" s="43"/>
    </row>
    <row r="207" spans="1:4">
      <c r="A207" s="292">
        <v>44760</v>
      </c>
      <c r="C207" s="2">
        <v>22052</v>
      </c>
      <c r="D207" s="43">
        <v>153.94930165</v>
      </c>
    </row>
    <row r="208" spans="1:4">
      <c r="A208" s="292">
        <v>44761</v>
      </c>
      <c r="C208" s="2">
        <v>155817</v>
      </c>
      <c r="D208" s="43">
        <v>126.09878126</v>
      </c>
    </row>
    <row r="209" spans="1:4">
      <c r="A209" s="292">
        <v>44762</v>
      </c>
      <c r="C209" s="2">
        <v>216801</v>
      </c>
      <c r="D209" s="43">
        <v>108.08370099</v>
      </c>
    </row>
    <row r="210" spans="1:4">
      <c r="A210" s="292">
        <v>44763</v>
      </c>
      <c r="C210" s="2">
        <v>254483</v>
      </c>
      <c r="D210" s="43">
        <v>96.506246779999998</v>
      </c>
    </row>
    <row r="211" spans="1:4">
      <c r="A211" s="292">
        <v>44764</v>
      </c>
      <c r="C211" s="2">
        <v>161891</v>
      </c>
      <c r="D211" s="43">
        <v>101.31586808</v>
      </c>
    </row>
    <row r="212" spans="1:4">
      <c r="A212" s="292">
        <v>44765</v>
      </c>
      <c r="C212" s="2">
        <v>0</v>
      </c>
      <c r="D212" s="43"/>
    </row>
    <row r="213" spans="1:4">
      <c r="A213" s="292">
        <v>44766</v>
      </c>
      <c r="C213" s="2">
        <v>0</v>
      </c>
      <c r="D213" s="43"/>
    </row>
    <row r="214" spans="1:4">
      <c r="A214" s="292">
        <v>44767</v>
      </c>
      <c r="C214" s="2">
        <v>0</v>
      </c>
      <c r="D214" s="43"/>
    </row>
    <row r="215" spans="1:4">
      <c r="A215" s="292">
        <v>44768</v>
      </c>
      <c r="C215" s="2">
        <v>187630</v>
      </c>
      <c r="D215" s="43">
        <v>101.33923199</v>
      </c>
    </row>
    <row r="216" spans="1:4">
      <c r="A216" s="292">
        <v>44769</v>
      </c>
      <c r="C216" s="2">
        <v>132811</v>
      </c>
      <c r="D216" s="43">
        <v>99.347995269999998</v>
      </c>
    </row>
    <row r="217" spans="1:4">
      <c r="A217" s="292">
        <v>44770</v>
      </c>
      <c r="C217" s="2">
        <v>24112</v>
      </c>
      <c r="D217" s="43">
        <v>99.480405189999999</v>
      </c>
    </row>
    <row r="218" spans="1:4">
      <c r="A218" s="292">
        <v>44771</v>
      </c>
      <c r="C218" s="2">
        <v>60796</v>
      </c>
      <c r="D218" s="43">
        <v>93.566877750000003</v>
      </c>
    </row>
    <row r="219" spans="1:4">
      <c r="A219" s="292">
        <v>44772</v>
      </c>
      <c r="C219" s="2">
        <v>0</v>
      </c>
      <c r="D219" s="43"/>
    </row>
    <row r="220" spans="1:4">
      <c r="A220" s="292">
        <v>44773</v>
      </c>
      <c r="C220" s="2">
        <v>0</v>
      </c>
      <c r="D220" s="43"/>
    </row>
    <row r="221" spans="1:4">
      <c r="A221" s="292">
        <v>44774</v>
      </c>
      <c r="C221" s="2">
        <v>63314</v>
      </c>
      <c r="D221" s="43">
        <v>93.891240479999993</v>
      </c>
    </row>
    <row r="222" spans="1:4">
      <c r="A222" s="292">
        <v>44775</v>
      </c>
      <c r="C222" s="2">
        <v>80597</v>
      </c>
      <c r="D222" s="43">
        <v>95.578107119999999</v>
      </c>
    </row>
    <row r="223" spans="1:4">
      <c r="A223" s="292">
        <v>44776</v>
      </c>
      <c r="C223" s="2">
        <v>73790</v>
      </c>
      <c r="D223" s="43">
        <v>90.40832091</v>
      </c>
    </row>
    <row r="224" spans="1:4">
      <c r="A224" s="292">
        <v>44777</v>
      </c>
      <c r="C224" s="2">
        <v>154202</v>
      </c>
      <c r="D224" s="43">
        <v>90.451408540000003</v>
      </c>
    </row>
    <row r="225" spans="1:4">
      <c r="A225" s="292">
        <v>44778</v>
      </c>
      <c r="C225" s="2">
        <v>39812</v>
      </c>
      <c r="D225" s="43">
        <v>90.152648690000007</v>
      </c>
    </row>
    <row r="226" spans="1:4">
      <c r="A226" s="292">
        <v>44779</v>
      </c>
      <c r="C226" s="2">
        <v>0</v>
      </c>
      <c r="D226" s="43"/>
    </row>
    <row r="227" spans="1:4">
      <c r="A227" s="292">
        <v>44780</v>
      </c>
      <c r="C227" s="2">
        <v>0</v>
      </c>
      <c r="D227" s="43"/>
    </row>
    <row r="228" spans="1:4">
      <c r="A228" s="292">
        <v>44781</v>
      </c>
      <c r="C228" s="2">
        <v>151740</v>
      </c>
      <c r="D228" s="43">
        <v>89.564181820000002</v>
      </c>
    </row>
    <row r="229" spans="1:4">
      <c r="A229" s="292">
        <v>44782</v>
      </c>
      <c r="C229" s="2">
        <v>153837</v>
      </c>
      <c r="D229" s="43">
        <v>90.10048037</v>
      </c>
    </row>
    <row r="230" spans="1:4">
      <c r="A230" s="292">
        <v>44783</v>
      </c>
      <c r="C230" s="2">
        <v>84151</v>
      </c>
      <c r="D230" s="43">
        <v>90.018085940000006</v>
      </c>
    </row>
    <row r="231" spans="1:4">
      <c r="A231" s="292">
        <v>44784</v>
      </c>
      <c r="C231" s="2">
        <v>120466</v>
      </c>
      <c r="D231" s="43">
        <v>90.289609510000005</v>
      </c>
    </row>
    <row r="232" spans="1:4">
      <c r="A232" s="292">
        <v>44785</v>
      </c>
      <c r="C232" s="2">
        <v>89660</v>
      </c>
      <c r="D232" s="43">
        <v>90.844147660000004</v>
      </c>
    </row>
    <row r="233" spans="1:4">
      <c r="A233" s="292">
        <v>44786</v>
      </c>
      <c r="C233" s="2">
        <v>0</v>
      </c>
      <c r="D233" s="43"/>
    </row>
    <row r="234" spans="1:4">
      <c r="A234" s="292">
        <v>44787</v>
      </c>
      <c r="C234" s="2">
        <v>0</v>
      </c>
      <c r="D234" s="43"/>
    </row>
    <row r="235" spans="1:4">
      <c r="A235" s="292">
        <v>44788</v>
      </c>
      <c r="C235" s="2">
        <v>35231</v>
      </c>
      <c r="D235" s="43">
        <v>91.451656209999996</v>
      </c>
    </row>
    <row r="236" spans="1:4">
      <c r="A236" s="292">
        <v>44789</v>
      </c>
      <c r="C236" s="2">
        <v>57474</v>
      </c>
      <c r="D236" s="43">
        <v>91.423229629999994</v>
      </c>
    </row>
    <row r="237" spans="1:4">
      <c r="A237" s="292">
        <v>44790</v>
      </c>
      <c r="C237" s="2">
        <v>140850</v>
      </c>
      <c r="D237" s="43">
        <v>90.992531769999999</v>
      </c>
    </row>
    <row r="238" spans="1:4">
      <c r="A238" s="292">
        <v>44791</v>
      </c>
      <c r="C238" s="2">
        <v>64365</v>
      </c>
      <c r="D238" s="43">
        <v>90.812632640000004</v>
      </c>
    </row>
    <row r="239" spans="1:4">
      <c r="A239" s="292">
        <v>44792</v>
      </c>
      <c r="C239" s="2">
        <v>51134</v>
      </c>
      <c r="D239" s="43">
        <v>90.637005709999997</v>
      </c>
    </row>
    <row r="240" spans="1:4">
      <c r="A240" s="292">
        <v>44793</v>
      </c>
      <c r="C240" s="2">
        <v>0</v>
      </c>
      <c r="D240" s="43"/>
    </row>
    <row r="241" spans="1:4">
      <c r="A241" s="292">
        <v>44794</v>
      </c>
      <c r="C241" s="2">
        <v>0</v>
      </c>
      <c r="D241" s="43"/>
    </row>
    <row r="242" spans="1:4">
      <c r="A242" s="292">
        <v>44795</v>
      </c>
      <c r="C242" s="2">
        <v>102819</v>
      </c>
      <c r="D242" s="43">
        <v>90.074925350000001</v>
      </c>
    </row>
    <row r="243" spans="1:4">
      <c r="A243" s="292">
        <v>44796</v>
      </c>
      <c r="C243" s="2">
        <v>86832</v>
      </c>
      <c r="D243" s="43">
        <v>90.3139027</v>
      </c>
    </row>
    <row r="244" spans="1:4">
      <c r="A244" s="292">
        <v>44797</v>
      </c>
      <c r="C244" s="2">
        <v>117809</v>
      </c>
      <c r="D244" s="43">
        <v>90.092931350000001</v>
      </c>
    </row>
    <row r="245" spans="1:4">
      <c r="A245" s="292">
        <v>44798</v>
      </c>
      <c r="C245" s="2">
        <v>91507</v>
      </c>
      <c r="D245" s="43">
        <v>89.902079619999995</v>
      </c>
    </row>
    <row r="246" spans="1:4">
      <c r="A246" s="292">
        <v>44799</v>
      </c>
      <c r="C246" s="2">
        <v>138647</v>
      </c>
      <c r="D246" s="43">
        <v>89.697380229999993</v>
      </c>
    </row>
    <row r="247" spans="1:4">
      <c r="A247" s="292">
        <v>44800</v>
      </c>
      <c r="C247" s="2">
        <v>0</v>
      </c>
      <c r="D247" s="43"/>
    </row>
    <row r="248" spans="1:4">
      <c r="A248" s="292">
        <v>44801</v>
      </c>
      <c r="C248" s="2">
        <v>0</v>
      </c>
      <c r="D248" s="43"/>
    </row>
    <row r="249" spans="1:4">
      <c r="A249" s="292">
        <v>44802</v>
      </c>
      <c r="C249" s="2">
        <v>112962</v>
      </c>
      <c r="D249" s="43">
        <v>88.818221170000001</v>
      </c>
    </row>
    <row r="250" spans="1:4">
      <c r="A250" s="292">
        <v>44803</v>
      </c>
      <c r="C250" s="2">
        <v>90550</v>
      </c>
      <c r="D250" s="43">
        <v>88.221429040000004</v>
      </c>
    </row>
    <row r="251" spans="1:4">
      <c r="A251" s="292">
        <v>44804</v>
      </c>
      <c r="C251" s="2">
        <v>140665</v>
      </c>
      <c r="D251" s="43">
        <v>87.755005080000004</v>
      </c>
    </row>
    <row r="252" spans="1:4">
      <c r="A252" s="292">
        <v>44805</v>
      </c>
      <c r="C252" s="2">
        <v>41608</v>
      </c>
      <c r="D252" s="43">
        <v>86.845415540000005</v>
      </c>
    </row>
    <row r="253" spans="1:4">
      <c r="A253" s="292">
        <v>44806</v>
      </c>
      <c r="C253" s="2">
        <v>53184</v>
      </c>
      <c r="D253" s="43">
        <v>86.565769779999997</v>
      </c>
    </row>
    <row r="254" spans="1:4">
      <c r="A254" s="292">
        <v>44807</v>
      </c>
      <c r="C254" s="2">
        <v>0</v>
      </c>
      <c r="D254" s="43"/>
    </row>
    <row r="255" spans="1:4">
      <c r="A255" s="292">
        <v>44808</v>
      </c>
      <c r="C255" s="2">
        <v>0</v>
      </c>
      <c r="D255" s="43"/>
    </row>
    <row r="256" spans="1:4">
      <c r="A256" s="292">
        <v>44809</v>
      </c>
      <c r="C256" s="2">
        <v>83343</v>
      </c>
      <c r="D256" s="43">
        <v>85.877739579999997</v>
      </c>
    </row>
    <row r="257" spans="1:4">
      <c r="A257" s="292">
        <v>44810</v>
      </c>
      <c r="C257" s="2">
        <v>184542</v>
      </c>
      <c r="D257" s="43">
        <v>82.334337919999996</v>
      </c>
    </row>
    <row r="258" spans="1:4">
      <c r="A258" s="292">
        <v>44811</v>
      </c>
      <c r="C258" s="2">
        <v>0</v>
      </c>
      <c r="D258" s="43"/>
    </row>
    <row r="259" spans="1:4">
      <c r="A259" s="292">
        <v>44812</v>
      </c>
      <c r="C259" s="2">
        <v>75825</v>
      </c>
      <c r="D259" s="43">
        <v>68.186926999999997</v>
      </c>
    </row>
    <row r="260" spans="1:4">
      <c r="A260" s="292">
        <v>44813</v>
      </c>
      <c r="C260" s="2">
        <v>158145</v>
      </c>
      <c r="D260" s="43">
        <v>61.20776154</v>
      </c>
    </row>
    <row r="261" spans="1:4">
      <c r="A261" s="292">
        <v>44814</v>
      </c>
      <c r="C261" s="2">
        <v>0</v>
      </c>
      <c r="D261" s="43"/>
    </row>
    <row r="262" spans="1:4">
      <c r="A262" s="292">
        <v>44815</v>
      </c>
      <c r="C262" s="2">
        <v>0</v>
      </c>
      <c r="D262" s="43"/>
    </row>
    <row r="263" spans="1:4">
      <c r="A263" s="292">
        <v>44816</v>
      </c>
      <c r="C263" s="2">
        <v>70798</v>
      </c>
      <c r="D263" s="43">
        <v>65.484100819999995</v>
      </c>
    </row>
    <row r="264" spans="1:4">
      <c r="A264" s="292">
        <v>44817</v>
      </c>
      <c r="C264" s="2">
        <v>151027</v>
      </c>
      <c r="D264" s="43">
        <v>69.290571880000002</v>
      </c>
    </row>
    <row r="265" spans="1:4">
      <c r="A265" s="292">
        <v>44818</v>
      </c>
      <c r="C265" s="2">
        <v>78037</v>
      </c>
      <c r="D265" s="43">
        <v>74.947319539999995</v>
      </c>
    </row>
    <row r="266" spans="1:4">
      <c r="A266" s="292">
        <v>44819</v>
      </c>
      <c r="C266" s="2">
        <v>106528</v>
      </c>
      <c r="D266" s="43">
        <v>77.256135</v>
      </c>
    </row>
    <row r="267" spans="1:4">
      <c r="A267" s="292">
        <v>44820</v>
      </c>
      <c r="C267" s="2">
        <v>296877</v>
      </c>
      <c r="D267" s="43">
        <v>88.9</v>
      </c>
    </row>
    <row r="268" spans="1:4">
      <c r="A268" s="292">
        <v>44821</v>
      </c>
      <c r="C268" s="2">
        <v>0</v>
      </c>
      <c r="D268" s="43"/>
    </row>
    <row r="269" spans="1:4">
      <c r="A269" s="292">
        <v>44822</v>
      </c>
      <c r="C269" s="2">
        <v>0</v>
      </c>
      <c r="D269" s="43"/>
    </row>
    <row r="270" spans="1:4">
      <c r="A270" s="292">
        <v>44823</v>
      </c>
      <c r="C270" s="2">
        <v>124252</v>
      </c>
      <c r="D270" s="43">
        <v>87.890955469999994</v>
      </c>
    </row>
    <row r="271" spans="1:4">
      <c r="A271" s="292">
        <v>44824</v>
      </c>
      <c r="C271" s="2">
        <v>373794</v>
      </c>
      <c r="D271" s="43">
        <v>89.843668699999995</v>
      </c>
    </row>
    <row r="272" spans="1:4">
      <c r="A272" s="292">
        <v>44825</v>
      </c>
      <c r="C272" s="2">
        <v>146548</v>
      </c>
      <c r="D272" s="43">
        <v>89.177536369999999</v>
      </c>
    </row>
    <row r="273" spans="1:4">
      <c r="A273" s="292">
        <v>44826</v>
      </c>
      <c r="C273" s="2">
        <v>128164</v>
      </c>
      <c r="D273" s="43">
        <v>87.463018079999998</v>
      </c>
    </row>
    <row r="274" spans="1:4">
      <c r="A274" s="292">
        <v>44827</v>
      </c>
      <c r="C274" s="2">
        <v>104654</v>
      </c>
      <c r="D274" s="43">
        <v>87.730853089999997</v>
      </c>
    </row>
    <row r="275" spans="1:4">
      <c r="A275" s="292">
        <v>44828</v>
      </c>
      <c r="C275" s="2">
        <v>0</v>
      </c>
      <c r="D275" s="43"/>
    </row>
    <row r="276" spans="1:4">
      <c r="A276" s="292">
        <v>44829</v>
      </c>
      <c r="C276" s="2">
        <v>0</v>
      </c>
      <c r="D276" s="43"/>
    </row>
    <row r="277" spans="1:4">
      <c r="A277" s="292">
        <v>44830</v>
      </c>
      <c r="C277" s="2">
        <v>153569</v>
      </c>
      <c r="D277" s="43">
        <v>87.104187690000003</v>
      </c>
    </row>
    <row r="278" spans="1:4">
      <c r="A278" s="292">
        <v>44831</v>
      </c>
      <c r="C278" s="2">
        <v>197650</v>
      </c>
      <c r="D278" s="43">
        <v>86.907297900000003</v>
      </c>
    </row>
    <row r="279" spans="1:4">
      <c r="A279" s="292">
        <v>44832</v>
      </c>
      <c r="C279" s="2">
        <v>154223</v>
      </c>
      <c r="D279" s="43">
        <v>87.236880360000001</v>
      </c>
    </row>
    <row r="280" spans="1:4">
      <c r="A280" s="292">
        <v>44833</v>
      </c>
      <c r="C280" s="2">
        <v>219358</v>
      </c>
      <c r="D280" s="43">
        <v>87.151998599999999</v>
      </c>
    </row>
    <row r="281" spans="1:4">
      <c r="A281" s="292">
        <v>44834</v>
      </c>
      <c r="C281" s="2">
        <v>180893</v>
      </c>
      <c r="D281" s="43">
        <v>88.010250810000002</v>
      </c>
    </row>
    <row r="282" spans="1:4">
      <c r="A282" s="292">
        <v>44835</v>
      </c>
      <c r="C282" s="2">
        <v>0</v>
      </c>
      <c r="D282" s="43"/>
    </row>
    <row r="283" spans="1:4">
      <c r="A283" s="292">
        <v>44836</v>
      </c>
      <c r="C283" s="2">
        <v>0</v>
      </c>
      <c r="D283" s="43"/>
    </row>
    <row r="284" spans="1:4">
      <c r="A284" s="292">
        <v>44837</v>
      </c>
      <c r="C284" s="2">
        <v>61530</v>
      </c>
      <c r="D284" s="43">
        <v>88.395132450000006</v>
      </c>
    </row>
    <row r="285" spans="1:4">
      <c r="A285" s="292">
        <v>44838</v>
      </c>
      <c r="C285" s="2">
        <v>151032</v>
      </c>
      <c r="D285" s="43">
        <v>88.451561249999997</v>
      </c>
    </row>
    <row r="286" spans="1:4">
      <c r="A286" s="292">
        <v>44839</v>
      </c>
      <c r="C286" s="2">
        <v>279749</v>
      </c>
      <c r="D286" s="43">
        <v>88.874318759999994</v>
      </c>
    </row>
    <row r="287" spans="1:4">
      <c r="A287" s="292">
        <v>44840</v>
      </c>
      <c r="C287" s="2">
        <v>125886</v>
      </c>
      <c r="D287" s="43">
        <v>88.986754680000004</v>
      </c>
    </row>
    <row r="288" spans="1:4">
      <c r="A288" s="292">
        <v>44841</v>
      </c>
      <c r="C288" s="2">
        <v>248610</v>
      </c>
      <c r="D288" s="43">
        <v>89.045272510000004</v>
      </c>
    </row>
    <row r="289" spans="1:4">
      <c r="A289" s="292">
        <v>44842</v>
      </c>
      <c r="C289" s="2">
        <v>0</v>
      </c>
      <c r="D289" s="43"/>
    </row>
    <row r="290" spans="1:4">
      <c r="A290" s="292">
        <v>44843</v>
      </c>
      <c r="C290" s="2">
        <v>0</v>
      </c>
      <c r="D290" s="43"/>
    </row>
    <row r="291" spans="1:4">
      <c r="A291" s="292">
        <v>44844</v>
      </c>
      <c r="C291" s="2">
        <v>152883</v>
      </c>
      <c r="D291" s="43">
        <v>89.360006339999998</v>
      </c>
    </row>
    <row r="292" spans="1:4">
      <c r="A292" s="292">
        <v>44845</v>
      </c>
      <c r="C292" s="2">
        <v>110863</v>
      </c>
      <c r="D292" s="43">
        <v>89.355418850000007</v>
      </c>
    </row>
    <row r="293" spans="1:4">
      <c r="A293" s="292">
        <v>44846</v>
      </c>
      <c r="C293" s="2">
        <v>0</v>
      </c>
      <c r="D293" s="43"/>
    </row>
    <row r="294" spans="1:4">
      <c r="A294" s="292">
        <v>44847</v>
      </c>
      <c r="C294" s="2">
        <v>226693</v>
      </c>
      <c r="D294" s="43">
        <v>89.025950510000001</v>
      </c>
    </row>
    <row r="295" spans="1:4">
      <c r="A295" s="292">
        <v>44848</v>
      </c>
      <c r="C295" s="2">
        <v>165946</v>
      </c>
      <c r="D295" s="43">
        <v>89.195378009999999</v>
      </c>
    </row>
    <row r="296" spans="1:4">
      <c r="A296" s="292">
        <v>44849</v>
      </c>
      <c r="C296" s="2">
        <v>0</v>
      </c>
      <c r="D296" s="43"/>
    </row>
    <row r="297" spans="1:4">
      <c r="A297" s="292">
        <v>44850</v>
      </c>
      <c r="C297" s="2">
        <v>0</v>
      </c>
      <c r="D297" s="43"/>
    </row>
    <row r="298" spans="1:4">
      <c r="A298" s="292">
        <v>44851</v>
      </c>
      <c r="C298" s="2">
        <v>115662</v>
      </c>
      <c r="D298" s="43">
        <v>89.244937399999998</v>
      </c>
    </row>
    <row r="299" spans="1:4">
      <c r="A299" s="292">
        <v>44852</v>
      </c>
      <c r="C299" s="2">
        <v>128335</v>
      </c>
      <c r="D299" s="43">
        <v>89.07390891</v>
      </c>
    </row>
    <row r="300" spans="1:4">
      <c r="A300" s="292">
        <v>44853</v>
      </c>
      <c r="C300" s="2">
        <v>351729</v>
      </c>
      <c r="D300" s="43">
        <v>88.753154269999996</v>
      </c>
    </row>
    <row r="301" spans="1:4">
      <c r="A301" s="292">
        <v>44854</v>
      </c>
      <c r="C301" s="2">
        <v>137986</v>
      </c>
      <c r="D301" s="43">
        <v>88.864097079999993</v>
      </c>
    </row>
    <row r="302" spans="1:4">
      <c r="A302" s="292">
        <v>44855</v>
      </c>
      <c r="C302" s="2">
        <v>101906</v>
      </c>
      <c r="D302" s="43">
        <v>88.901390980000002</v>
      </c>
    </row>
    <row r="303" spans="1:4">
      <c r="A303" s="292">
        <v>44856</v>
      </c>
      <c r="C303" s="2">
        <v>0</v>
      </c>
      <c r="D303" s="43"/>
    </row>
    <row r="304" spans="1:4">
      <c r="A304" s="292">
        <v>44857</v>
      </c>
      <c r="C304" s="2">
        <v>0</v>
      </c>
      <c r="D304" s="43"/>
    </row>
    <row r="305" spans="1:4">
      <c r="A305" s="292">
        <v>44858</v>
      </c>
      <c r="C305" s="2">
        <v>344536</v>
      </c>
      <c r="D305" s="43">
        <v>89.247976399999999</v>
      </c>
    </row>
    <row r="306" spans="1:4">
      <c r="A306" s="292">
        <v>44859</v>
      </c>
      <c r="C306" s="2">
        <v>662397</v>
      </c>
      <c r="D306" s="43">
        <v>89.898408140000001</v>
      </c>
    </row>
    <row r="307" spans="1:4">
      <c r="A307" s="292">
        <v>44860</v>
      </c>
      <c r="C307" s="2">
        <v>401318</v>
      </c>
      <c r="D307" s="43">
        <v>90.781627779999994</v>
      </c>
    </row>
    <row r="308" spans="1:4">
      <c r="A308" s="292">
        <v>44861</v>
      </c>
      <c r="C308" s="2">
        <v>339759</v>
      </c>
      <c r="D308" s="43">
        <v>91.916843990000004</v>
      </c>
    </row>
    <row r="309" spans="1:4">
      <c r="A309" s="292">
        <v>44862</v>
      </c>
      <c r="C309" s="2">
        <v>767967</v>
      </c>
      <c r="D309" s="43">
        <v>93.689331280000005</v>
      </c>
    </row>
    <row r="310" spans="1:4">
      <c r="A310" s="292">
        <v>44863</v>
      </c>
      <c r="C310" s="2">
        <v>0</v>
      </c>
      <c r="D310" s="43"/>
    </row>
    <row r="311" spans="1:4">
      <c r="A311" s="292">
        <v>44864</v>
      </c>
      <c r="C311" s="2">
        <v>0</v>
      </c>
      <c r="D311" s="43"/>
    </row>
    <row r="312" spans="1:4">
      <c r="A312" s="292">
        <v>44865</v>
      </c>
      <c r="C312" s="2">
        <v>595957</v>
      </c>
      <c r="D312" s="43">
        <v>97.784055370000004</v>
      </c>
    </row>
    <row r="313" spans="1:4">
      <c r="A313" s="292">
        <v>44866</v>
      </c>
      <c r="C313" s="2">
        <v>789211</v>
      </c>
      <c r="D313" s="43">
        <v>100.69204508999999</v>
      </c>
    </row>
    <row r="314" spans="1:4">
      <c r="A314" s="292">
        <v>44867</v>
      </c>
      <c r="C314" s="2">
        <v>0</v>
      </c>
      <c r="D314" s="43"/>
    </row>
    <row r="315" spans="1:4">
      <c r="A315" s="292">
        <v>44868</v>
      </c>
      <c r="C315" s="2">
        <v>134762</v>
      </c>
      <c r="D315" s="43">
        <v>101.18273994</v>
      </c>
    </row>
    <row r="316" spans="1:4">
      <c r="A316" s="292">
        <v>44869</v>
      </c>
      <c r="C316" s="2">
        <v>380721</v>
      </c>
      <c r="D316" s="43">
        <v>102.15826602</v>
      </c>
    </row>
    <row r="317" spans="1:4">
      <c r="A317" s="292">
        <v>44870</v>
      </c>
      <c r="C317" s="2">
        <v>0</v>
      </c>
      <c r="D317" s="43"/>
    </row>
    <row r="318" spans="1:4">
      <c r="A318" s="292">
        <v>44871</v>
      </c>
      <c r="C318" s="2">
        <v>0</v>
      </c>
      <c r="D318" s="43"/>
    </row>
    <row r="319" spans="1:4">
      <c r="A319" s="292">
        <v>44872</v>
      </c>
      <c r="C319" s="2">
        <v>99560</v>
      </c>
      <c r="D319" s="43">
        <v>102.21342848</v>
      </c>
    </row>
    <row r="320" spans="1:4">
      <c r="A320" s="292">
        <v>44873</v>
      </c>
      <c r="C320" s="2">
        <v>164108</v>
      </c>
      <c r="D320" s="43">
        <v>101.91506836000001</v>
      </c>
    </row>
    <row r="321" spans="1:4">
      <c r="A321" s="292">
        <v>44874</v>
      </c>
      <c r="C321" s="2">
        <v>363291</v>
      </c>
      <c r="D321" s="43">
        <v>101.79299591</v>
      </c>
    </row>
    <row r="322" spans="1:4">
      <c r="A322" s="292">
        <v>44875</v>
      </c>
      <c r="C322" s="2">
        <v>221150</v>
      </c>
      <c r="D322" s="43">
        <v>101.90676185</v>
      </c>
    </row>
    <row r="323" spans="1:4">
      <c r="A323" s="292">
        <v>44876</v>
      </c>
      <c r="C323" s="2">
        <v>139258</v>
      </c>
      <c r="D323" s="43">
        <v>102.10433303000001</v>
      </c>
    </row>
    <row r="324" spans="1:4">
      <c r="A324" s="292">
        <v>44877</v>
      </c>
      <c r="C324" s="2">
        <v>0</v>
      </c>
      <c r="D324" s="43"/>
    </row>
    <row r="325" spans="1:4">
      <c r="A325" s="292">
        <v>44878</v>
      </c>
      <c r="C325" s="2">
        <v>0</v>
      </c>
      <c r="D325" s="43"/>
    </row>
    <row r="326" spans="1:4">
      <c r="A326" s="292">
        <v>44879</v>
      </c>
      <c r="C326" s="2">
        <v>116962</v>
      </c>
      <c r="D326" s="43">
        <v>102.04336451</v>
      </c>
    </row>
    <row r="327" spans="1:4">
      <c r="A327" s="292">
        <v>44880</v>
      </c>
      <c r="C327" s="2">
        <v>0</v>
      </c>
      <c r="D327" s="43"/>
    </row>
    <row r="328" spans="1:4">
      <c r="A328" s="292">
        <v>44881</v>
      </c>
      <c r="C328" s="2">
        <v>20607</v>
      </c>
      <c r="D328" s="43">
        <v>101.49680447999999</v>
      </c>
    </row>
    <row r="329" spans="1:4">
      <c r="A329" s="292">
        <v>44882</v>
      </c>
      <c r="C329" s="2">
        <v>204971</v>
      </c>
      <c r="D329" s="43">
        <v>102.15938371</v>
      </c>
    </row>
    <row r="330" spans="1:4">
      <c r="A330" s="292">
        <v>44883</v>
      </c>
      <c r="C330" s="2">
        <v>261397</v>
      </c>
      <c r="D330" s="43">
        <v>101.71727850000001</v>
      </c>
    </row>
    <row r="331" spans="1:4">
      <c r="A331" s="292">
        <v>44884</v>
      </c>
      <c r="C331" s="2">
        <v>0</v>
      </c>
      <c r="D331" s="43"/>
    </row>
    <row r="332" spans="1:4">
      <c r="A332" s="292">
        <v>44885</v>
      </c>
      <c r="C332" s="2">
        <v>0</v>
      </c>
      <c r="D332" s="43"/>
    </row>
    <row r="333" spans="1:4">
      <c r="A333" s="292">
        <v>44886</v>
      </c>
      <c r="C333" s="2">
        <v>97514</v>
      </c>
      <c r="D333" s="43">
        <v>101.08204616</v>
      </c>
    </row>
    <row r="334" spans="1:4">
      <c r="A334" s="292">
        <v>44887</v>
      </c>
      <c r="C334" s="2">
        <v>215808</v>
      </c>
      <c r="D334" s="43">
        <v>100.2776114</v>
      </c>
    </row>
    <row r="335" spans="1:4">
      <c r="A335" s="292">
        <v>44888</v>
      </c>
      <c r="C335" s="2">
        <v>159567</v>
      </c>
      <c r="D335" s="43">
        <v>99.489829029999996</v>
      </c>
    </row>
    <row r="336" spans="1:4">
      <c r="A336" s="292">
        <v>44889</v>
      </c>
      <c r="C336" s="2">
        <v>195915</v>
      </c>
      <c r="D336" s="43">
        <v>99.70550136</v>
      </c>
    </row>
    <row r="337" spans="1:4">
      <c r="A337" s="292">
        <v>44890</v>
      </c>
      <c r="C337" s="2">
        <v>70781</v>
      </c>
      <c r="D337" s="43">
        <v>99.33968084</v>
      </c>
    </row>
    <row r="338" spans="1:4">
      <c r="A338" s="292">
        <v>44891</v>
      </c>
      <c r="C338" s="2">
        <v>0</v>
      </c>
      <c r="D338" s="43"/>
    </row>
    <row r="339" spans="1:4">
      <c r="A339" s="292">
        <v>44892</v>
      </c>
      <c r="C339" s="2">
        <v>0</v>
      </c>
      <c r="D339" s="43"/>
    </row>
    <row r="340" spans="1:4">
      <c r="A340" s="292">
        <v>44893</v>
      </c>
      <c r="C340" s="2">
        <v>88613</v>
      </c>
      <c r="D340" s="43">
        <v>98.492775320000007</v>
      </c>
    </row>
    <row r="341" spans="1:4">
      <c r="A341" s="292">
        <v>44894</v>
      </c>
      <c r="C341" s="2">
        <v>141464</v>
      </c>
      <c r="D341" s="43">
        <v>97.090729789999997</v>
      </c>
    </row>
    <row r="342" spans="1:4">
      <c r="A342" s="292">
        <v>44895</v>
      </c>
      <c r="C342" s="2">
        <v>127848</v>
      </c>
      <c r="D342" s="43">
        <v>93.976603069999996</v>
      </c>
    </row>
    <row r="343" spans="1:4">
      <c r="A343" s="292">
        <v>44896</v>
      </c>
      <c r="C343" s="2">
        <v>127606</v>
      </c>
      <c r="D343" s="43">
        <v>89.738574200000002</v>
      </c>
    </row>
    <row r="344" spans="1:4">
      <c r="A344" s="292">
        <v>44897</v>
      </c>
      <c r="C344" s="2">
        <v>113978</v>
      </c>
      <c r="D344" s="43">
        <v>85.72376423</v>
      </c>
    </row>
    <row r="345" spans="1:4">
      <c r="A345" s="292">
        <v>44898</v>
      </c>
      <c r="C345" s="2">
        <v>0</v>
      </c>
      <c r="D345" s="43"/>
    </row>
    <row r="346" spans="1:4">
      <c r="A346" s="292">
        <v>44899</v>
      </c>
      <c r="C346" s="2">
        <v>0</v>
      </c>
      <c r="D346" s="43"/>
    </row>
    <row r="347" spans="1:4">
      <c r="A347" s="292">
        <v>44900</v>
      </c>
      <c r="C347" s="2">
        <v>55348</v>
      </c>
      <c r="D347" s="43">
        <v>85.641136079999995</v>
      </c>
    </row>
    <row r="348" spans="1:4">
      <c r="A348" s="292">
        <v>44901</v>
      </c>
      <c r="C348" s="2">
        <v>264446</v>
      </c>
      <c r="D348" s="43">
        <v>85.608951090000005</v>
      </c>
    </row>
    <row r="349" spans="1:4">
      <c r="A349" s="292">
        <v>44902</v>
      </c>
      <c r="C349" s="2">
        <v>197150</v>
      </c>
      <c r="D349" s="43">
        <v>84.468169660000001</v>
      </c>
    </row>
    <row r="350" spans="1:4">
      <c r="A350" s="292">
        <v>44903</v>
      </c>
      <c r="C350" s="2">
        <v>180579</v>
      </c>
      <c r="D350" s="43">
        <v>84.507581160000001</v>
      </c>
    </row>
    <row r="351" spans="1:4">
      <c r="A351" s="292">
        <v>44904</v>
      </c>
      <c r="C351" s="2">
        <v>249641</v>
      </c>
      <c r="D351" s="43">
        <v>84.760287169999998</v>
      </c>
    </row>
    <row r="352" spans="1:4">
      <c r="A352" s="292">
        <v>44905</v>
      </c>
      <c r="C352" s="2">
        <v>0</v>
      </c>
      <c r="D352" s="43"/>
    </row>
    <row r="353" spans="1:4">
      <c r="A353" s="292">
        <v>44906</v>
      </c>
      <c r="C353" s="2">
        <v>0</v>
      </c>
      <c r="D353" s="43"/>
    </row>
    <row r="354" spans="1:4">
      <c r="A354" s="292">
        <v>44907</v>
      </c>
      <c r="C354" s="2">
        <v>72320</v>
      </c>
      <c r="D354" s="43">
        <v>85.138445790000006</v>
      </c>
    </row>
    <row r="355" spans="1:4">
      <c r="A355" s="292">
        <v>44908</v>
      </c>
      <c r="C355" s="2">
        <v>145337</v>
      </c>
      <c r="D355" s="43">
        <v>85.996447559999993</v>
      </c>
    </row>
    <row r="356" spans="1:4">
      <c r="A356" s="292">
        <v>44909</v>
      </c>
      <c r="C356" s="2">
        <v>150007</v>
      </c>
      <c r="D356" s="43">
        <v>86.785603330000001</v>
      </c>
    </row>
    <row r="357" spans="1:4">
      <c r="A357" s="292">
        <v>44910</v>
      </c>
      <c r="C357" s="2">
        <v>100201</v>
      </c>
      <c r="D357" s="43">
        <v>87.098291930000002</v>
      </c>
    </row>
    <row r="358" spans="1:4">
      <c r="A358" s="292">
        <v>44911</v>
      </c>
      <c r="C358" s="2">
        <v>207798</v>
      </c>
      <c r="D358" s="43">
        <v>87.971969259999995</v>
      </c>
    </row>
    <row r="359" spans="1:4">
      <c r="A359" s="292">
        <v>44912</v>
      </c>
      <c r="C359" s="2">
        <v>0</v>
      </c>
      <c r="D359" s="43"/>
    </row>
    <row r="360" spans="1:4">
      <c r="A360" s="292">
        <v>44913</v>
      </c>
      <c r="C360" s="2">
        <v>0</v>
      </c>
      <c r="D360" s="43"/>
    </row>
    <row r="361" spans="1:4">
      <c r="A361" s="292">
        <v>44914</v>
      </c>
      <c r="C361" s="2">
        <v>100784</v>
      </c>
      <c r="D361" s="43">
        <v>88.190618549999996</v>
      </c>
    </row>
    <row r="362" spans="1:4">
      <c r="A362" s="292">
        <v>44915</v>
      </c>
      <c r="C362" s="2">
        <v>252791</v>
      </c>
      <c r="D362" s="43">
        <v>88.651753420000006</v>
      </c>
    </row>
    <row r="363" spans="1:4">
      <c r="A363" s="292">
        <v>44916</v>
      </c>
      <c r="C363" s="2">
        <v>170669</v>
      </c>
      <c r="D363" s="43">
        <v>88.833829919999999</v>
      </c>
    </row>
    <row r="364" spans="1:4">
      <c r="A364" s="292">
        <v>44917</v>
      </c>
      <c r="C364" s="2">
        <v>124072</v>
      </c>
      <c r="D364" s="43">
        <v>87.849347949999995</v>
      </c>
    </row>
    <row r="365" spans="1:4">
      <c r="A365" s="292">
        <v>44918</v>
      </c>
      <c r="C365" s="2">
        <v>91579</v>
      </c>
      <c r="D365" s="43">
        <v>87.480192509999995</v>
      </c>
    </row>
    <row r="366" spans="1:4">
      <c r="A366" s="292">
        <v>44919</v>
      </c>
      <c r="C366" s="2">
        <v>0</v>
      </c>
      <c r="D366" s="43"/>
    </row>
    <row r="367" spans="1:4">
      <c r="A367" s="292">
        <v>44920</v>
      </c>
      <c r="C367" s="2">
        <v>0</v>
      </c>
      <c r="D367" s="43"/>
    </row>
    <row r="368" spans="1:4">
      <c r="A368" s="292">
        <v>44921</v>
      </c>
      <c r="C368" s="2">
        <v>29444</v>
      </c>
      <c r="D368" s="43">
        <v>87.376524919999994</v>
      </c>
    </row>
    <row r="369" spans="1:4">
      <c r="A369" s="292">
        <v>44922</v>
      </c>
      <c r="C369" s="2">
        <v>89991</v>
      </c>
      <c r="D369" s="43">
        <v>86.207184049999995</v>
      </c>
    </row>
    <row r="370" spans="1:4">
      <c r="A370" s="292">
        <v>44923</v>
      </c>
      <c r="C370" s="2">
        <v>110833</v>
      </c>
      <c r="D370" s="43">
        <v>86.528388469999996</v>
      </c>
    </row>
    <row r="371" spans="1:4">
      <c r="A371" s="292">
        <v>44924</v>
      </c>
      <c r="C371" s="2">
        <v>347311</v>
      </c>
      <c r="D371" s="43">
        <v>85.561146629999996</v>
      </c>
    </row>
    <row r="372" spans="1:4">
      <c r="A372" s="292">
        <v>44925</v>
      </c>
      <c r="C372" s="2">
        <v>15996</v>
      </c>
      <c r="D372" s="43">
        <v>87</v>
      </c>
    </row>
    <row r="373" spans="1:4">
      <c r="A373" s="292">
        <v>44926</v>
      </c>
      <c r="C373" s="2">
        <v>0</v>
      </c>
      <c r="D373" s="43"/>
    </row>
    <row r="374" spans="1:4">
      <c r="A374" s="292">
        <v>44927</v>
      </c>
      <c r="C374" s="2">
        <v>0</v>
      </c>
      <c r="D374" s="43"/>
    </row>
    <row r="375" spans="1:4">
      <c r="A375" s="292">
        <v>44928</v>
      </c>
      <c r="C375" s="2">
        <v>0</v>
      </c>
      <c r="D375" s="43"/>
    </row>
    <row r="376" spans="1:4">
      <c r="A376" s="292">
        <v>44929</v>
      </c>
      <c r="C376" s="2">
        <v>44783</v>
      </c>
      <c r="D376" s="43">
        <v>85.016108790000004</v>
      </c>
    </row>
    <row r="377" spans="1:4">
      <c r="A377" s="292">
        <v>44930</v>
      </c>
      <c r="C377" s="2">
        <v>125410</v>
      </c>
      <c r="D377" s="43">
        <v>86.608159630000003</v>
      </c>
    </row>
    <row r="378" spans="1:4">
      <c r="A378" s="292">
        <v>44931</v>
      </c>
      <c r="C378" s="2">
        <v>262473</v>
      </c>
      <c r="D378" s="43">
        <v>86.211804599999994</v>
      </c>
    </row>
    <row r="379" spans="1:4">
      <c r="A379" s="292">
        <v>44932</v>
      </c>
      <c r="C379" s="2">
        <v>289982</v>
      </c>
      <c r="D379" s="43">
        <v>86.397772270000004</v>
      </c>
    </row>
    <row r="380" spans="1:4">
      <c r="A380" s="292">
        <v>44933</v>
      </c>
      <c r="C380" s="2">
        <v>0</v>
      </c>
      <c r="D380" s="43"/>
    </row>
    <row r="381" spans="1:4">
      <c r="A381" s="292">
        <v>44934</v>
      </c>
      <c r="C381" s="2">
        <v>0</v>
      </c>
      <c r="D381" s="43"/>
    </row>
    <row r="382" spans="1:4">
      <c r="A382" s="292">
        <v>44935</v>
      </c>
      <c r="C382" s="2">
        <v>238271</v>
      </c>
      <c r="D382" s="43">
        <v>86.112688700000007</v>
      </c>
    </row>
    <row r="383" spans="1:4">
      <c r="A383" s="292">
        <v>44936</v>
      </c>
      <c r="C383" s="2">
        <v>217674</v>
      </c>
      <c r="D383" s="43">
        <v>86.565879929999994</v>
      </c>
    </row>
    <row r="384" spans="1:4">
      <c r="A384" s="292">
        <v>44937</v>
      </c>
      <c r="C384" s="2">
        <v>214850</v>
      </c>
      <c r="D384" s="43">
        <v>86.550752849999995</v>
      </c>
    </row>
    <row r="385" spans="1:4">
      <c r="A385" s="292">
        <v>44938</v>
      </c>
      <c r="C385" s="2">
        <v>135571</v>
      </c>
      <c r="D385" s="43">
        <v>86.598186920000003</v>
      </c>
    </row>
    <row r="386" spans="1:4">
      <c r="A386" s="292">
        <v>44939</v>
      </c>
      <c r="C386" s="2">
        <v>368078</v>
      </c>
      <c r="D386" s="43">
        <v>87.064268519999999</v>
      </c>
    </row>
    <row r="387" spans="1:4">
      <c r="A387" s="292">
        <v>44940</v>
      </c>
      <c r="C387" s="2">
        <v>0</v>
      </c>
      <c r="D387" s="43"/>
    </row>
    <row r="388" spans="1:4">
      <c r="A388" s="292">
        <v>44941</v>
      </c>
      <c r="C388" s="2">
        <v>0</v>
      </c>
      <c r="D388" s="43"/>
    </row>
    <row r="389" spans="1:4">
      <c r="A389" s="292">
        <v>44942</v>
      </c>
      <c r="C389" s="2">
        <v>265562</v>
      </c>
      <c r="D389" s="43">
        <v>87.147497189999996</v>
      </c>
    </row>
    <row r="390" spans="1:4">
      <c r="A390" s="292">
        <v>44943</v>
      </c>
      <c r="C390" s="2">
        <v>218814</v>
      </c>
      <c r="D390" s="43">
        <v>87.10257593</v>
      </c>
    </row>
    <row r="391" spans="1:4">
      <c r="A391" s="292">
        <v>44944</v>
      </c>
      <c r="C391" s="2">
        <v>404111</v>
      </c>
      <c r="D391" s="43">
        <v>87.110703490000006</v>
      </c>
    </row>
    <row r="392" spans="1:4">
      <c r="A392" s="292">
        <v>44945</v>
      </c>
      <c r="C392" s="2">
        <v>290228</v>
      </c>
      <c r="D392" s="43">
        <v>87.098406179999998</v>
      </c>
    </row>
    <row r="393" spans="1:4">
      <c r="A393" s="292">
        <v>44946</v>
      </c>
      <c r="C393" s="2">
        <v>384310</v>
      </c>
      <c r="D393" s="43">
        <v>87.236077850000001</v>
      </c>
    </row>
    <row r="394" spans="1:4">
      <c r="A394" s="292">
        <v>44947</v>
      </c>
      <c r="C394" s="2">
        <v>0</v>
      </c>
      <c r="D394" s="43"/>
    </row>
    <row r="395" spans="1:4">
      <c r="A395" s="292">
        <v>44948</v>
      </c>
      <c r="C395" s="2">
        <v>0</v>
      </c>
      <c r="D395" s="43"/>
    </row>
    <row r="396" spans="1:4">
      <c r="A396" s="292">
        <v>44949</v>
      </c>
      <c r="C396" s="2">
        <v>47992</v>
      </c>
      <c r="D396" s="43">
        <v>87.232642940000005</v>
      </c>
    </row>
    <row r="397" spans="1:4">
      <c r="A397" s="292">
        <v>44950</v>
      </c>
      <c r="C397" s="2">
        <v>273190</v>
      </c>
      <c r="D397" s="43">
        <v>87.134368019999997</v>
      </c>
    </row>
    <row r="398" spans="1:4">
      <c r="A398" s="292">
        <v>44951</v>
      </c>
      <c r="C398" s="2">
        <v>459902</v>
      </c>
      <c r="D398" s="43">
        <v>87.123051750000002</v>
      </c>
    </row>
    <row r="399" spans="1:4">
      <c r="A399" s="292">
        <v>44952</v>
      </c>
      <c r="C399" s="2">
        <v>463481</v>
      </c>
      <c r="D399" s="43">
        <v>88.082389019999994</v>
      </c>
    </row>
    <row r="400" spans="1:4">
      <c r="A400" s="292">
        <v>44953</v>
      </c>
      <c r="C400" s="2">
        <v>523561</v>
      </c>
      <c r="D400" s="43">
        <v>88.882536990000006</v>
      </c>
    </row>
    <row r="401" spans="1:4">
      <c r="A401" s="292">
        <v>44954</v>
      </c>
      <c r="C401" s="2">
        <v>0</v>
      </c>
      <c r="D401" s="43"/>
    </row>
    <row r="402" spans="1:4">
      <c r="A402" s="292">
        <v>44955</v>
      </c>
      <c r="C402" s="2">
        <v>0</v>
      </c>
      <c r="D402" s="43"/>
    </row>
    <row r="403" spans="1:4">
      <c r="A403" s="292">
        <v>44956</v>
      </c>
      <c r="C403" s="2">
        <v>523686</v>
      </c>
      <c r="D403" s="43">
        <v>91.108430709999993</v>
      </c>
    </row>
    <row r="404" spans="1:4">
      <c r="A404" s="292">
        <v>44957</v>
      </c>
      <c r="C404" s="2">
        <v>629825</v>
      </c>
      <c r="D404" s="43">
        <v>93.028065010000006</v>
      </c>
    </row>
    <row r="405" spans="1:4">
      <c r="A405" s="292">
        <v>44958</v>
      </c>
      <c r="C405" s="2">
        <v>487633</v>
      </c>
      <c r="D405" s="43">
        <v>94.937273520000005</v>
      </c>
    </row>
    <row r="406" spans="1:4">
      <c r="A406" s="292">
        <v>44959</v>
      </c>
      <c r="C406" s="2">
        <v>161953</v>
      </c>
      <c r="D406" s="43">
        <v>94.91646317</v>
      </c>
    </row>
    <row r="407" spans="1:4">
      <c r="A407" s="292">
        <v>44960</v>
      </c>
      <c r="C407" s="2">
        <v>319478</v>
      </c>
      <c r="D407" s="43">
        <v>95.542832239999996</v>
      </c>
    </row>
    <row r="408" spans="1:4">
      <c r="A408" s="292">
        <v>44961</v>
      </c>
      <c r="C408" s="2">
        <v>0</v>
      </c>
      <c r="D408" s="43"/>
    </row>
    <row r="409" spans="1:4">
      <c r="A409" s="292">
        <v>44962</v>
      </c>
      <c r="C409" s="2">
        <v>0</v>
      </c>
      <c r="D409" s="43"/>
    </row>
    <row r="410" spans="1:4">
      <c r="A410" s="292">
        <v>44963</v>
      </c>
      <c r="C410" s="2">
        <v>231332</v>
      </c>
      <c r="D410" s="43">
        <v>95.306008590000005</v>
      </c>
    </row>
    <row r="411" spans="1:4">
      <c r="A411" s="292">
        <v>44964</v>
      </c>
      <c r="C411" s="2">
        <v>389394</v>
      </c>
      <c r="D411" s="43">
        <v>96.464138820000002</v>
      </c>
    </row>
    <row r="412" spans="1:4">
      <c r="A412" s="292">
        <v>44965</v>
      </c>
      <c r="C412" s="2">
        <v>294889</v>
      </c>
      <c r="D412" s="43">
        <v>97.163701970000005</v>
      </c>
    </row>
    <row r="413" spans="1:4">
      <c r="A413" s="292">
        <v>44966</v>
      </c>
      <c r="C413" s="2">
        <v>349215</v>
      </c>
      <c r="D413" s="43">
        <v>97.524797699999993</v>
      </c>
    </row>
    <row r="414" spans="1:4">
      <c r="A414" s="292">
        <v>44967</v>
      </c>
      <c r="C414" s="2">
        <v>227692</v>
      </c>
      <c r="D414" s="43">
        <v>98.096930139999998</v>
      </c>
    </row>
    <row r="415" spans="1:4">
      <c r="A415" s="292">
        <v>44968</v>
      </c>
      <c r="C415" s="2">
        <v>0</v>
      </c>
      <c r="D415" s="43"/>
    </row>
    <row r="416" spans="1:4">
      <c r="A416" s="292">
        <v>44969</v>
      </c>
      <c r="C416" s="2">
        <v>0</v>
      </c>
      <c r="D416" s="43"/>
    </row>
    <row r="417" spans="1:4">
      <c r="A417" s="292">
        <v>44970</v>
      </c>
      <c r="C417" s="2">
        <v>635636</v>
      </c>
      <c r="D417" s="43">
        <v>99.546094479999994</v>
      </c>
    </row>
    <row r="418" spans="1:4">
      <c r="A418" s="292">
        <v>44971</v>
      </c>
      <c r="C418" s="2">
        <v>981858</v>
      </c>
      <c r="D418" s="43">
        <v>100.15122819</v>
      </c>
    </row>
    <row r="419" spans="1:4">
      <c r="A419" s="292">
        <v>44972</v>
      </c>
      <c r="C419" s="2">
        <v>432832</v>
      </c>
      <c r="D419" s="43">
        <v>100.17235162</v>
      </c>
    </row>
    <row r="420" spans="1:4">
      <c r="A420" s="292">
        <v>44973</v>
      </c>
      <c r="C420" s="2">
        <v>387096</v>
      </c>
      <c r="D420" s="43">
        <v>100.59076689</v>
      </c>
    </row>
    <row r="421" spans="1:4">
      <c r="A421" s="292">
        <v>44974</v>
      </c>
      <c r="C421" s="2">
        <v>299336</v>
      </c>
      <c r="D421" s="43">
        <v>100.25931434</v>
      </c>
    </row>
    <row r="422" spans="1:4">
      <c r="A422" s="292">
        <v>44975</v>
      </c>
      <c r="C422" s="2">
        <v>0</v>
      </c>
      <c r="D422" s="43"/>
    </row>
    <row r="423" spans="1:4">
      <c r="A423" s="292">
        <v>44976</v>
      </c>
      <c r="C423" s="2">
        <v>0</v>
      </c>
      <c r="D423" s="43"/>
    </row>
    <row r="424" spans="1:4">
      <c r="A424" s="292">
        <v>44977</v>
      </c>
      <c r="C424" s="2">
        <v>0</v>
      </c>
      <c r="D424" s="43"/>
    </row>
    <row r="425" spans="1:4">
      <c r="A425" s="292">
        <v>44978</v>
      </c>
      <c r="C425" s="2">
        <v>0</v>
      </c>
      <c r="D425" s="43"/>
    </row>
    <row r="426" spans="1:4">
      <c r="A426" s="292">
        <v>44979</v>
      </c>
      <c r="C426" s="2">
        <v>195042</v>
      </c>
      <c r="D426" s="43">
        <v>100.14850595999999</v>
      </c>
    </row>
    <row r="427" spans="1:4">
      <c r="A427" s="292">
        <v>44980</v>
      </c>
      <c r="C427" s="2">
        <v>359368</v>
      </c>
      <c r="D427" s="43">
        <v>100.8577415</v>
      </c>
    </row>
    <row r="428" spans="1:4">
      <c r="A428" s="292">
        <v>44981</v>
      </c>
      <c r="C428" s="2">
        <v>260836</v>
      </c>
      <c r="D428" s="43">
        <v>100.64298999</v>
      </c>
    </row>
    <row r="429" spans="1:4">
      <c r="A429" s="292">
        <v>44982</v>
      </c>
      <c r="C429" s="2">
        <v>0</v>
      </c>
      <c r="D429" s="43"/>
    </row>
    <row r="430" spans="1:4">
      <c r="A430" s="292">
        <v>44983</v>
      </c>
      <c r="C430" s="2">
        <v>0</v>
      </c>
      <c r="D430" s="43"/>
    </row>
    <row r="431" spans="1:4">
      <c r="A431" s="292">
        <v>44984</v>
      </c>
      <c r="C431" s="2">
        <v>197074</v>
      </c>
      <c r="D431" s="43">
        <v>100.07727034</v>
      </c>
    </row>
    <row r="432" spans="1:4">
      <c r="A432" s="292">
        <v>44985</v>
      </c>
      <c r="C432" s="2">
        <v>392844</v>
      </c>
      <c r="D432" s="43">
        <v>99.791122650000005</v>
      </c>
    </row>
    <row r="433" spans="1:4">
      <c r="A433" s="292">
        <v>44986</v>
      </c>
      <c r="C433" s="2">
        <v>267292</v>
      </c>
      <c r="D433" s="2">
        <v>99.621652569999995</v>
      </c>
    </row>
    <row r="434" spans="1:4">
      <c r="A434" s="292">
        <v>44987</v>
      </c>
      <c r="C434" s="2">
        <v>387635</v>
      </c>
      <c r="D434" s="2">
        <v>99.257451059999994</v>
      </c>
    </row>
    <row r="435" spans="1:4">
      <c r="A435" s="292">
        <v>44988</v>
      </c>
      <c r="C435" s="2">
        <v>297992</v>
      </c>
      <c r="D435" s="2">
        <v>98.673632170000005</v>
      </c>
    </row>
    <row r="436" spans="1:4">
      <c r="A436" s="292">
        <v>44989</v>
      </c>
      <c r="C436" s="2">
        <v>0</v>
      </c>
    </row>
    <row r="437" spans="1:4">
      <c r="A437" s="292">
        <v>44990</v>
      </c>
      <c r="C437" s="2">
        <v>0</v>
      </c>
    </row>
    <row r="438" spans="1:4">
      <c r="A438" s="292">
        <v>44991</v>
      </c>
      <c r="C438" s="2">
        <v>312372</v>
      </c>
      <c r="D438" s="2">
        <v>98.481711509999997</v>
      </c>
    </row>
    <row r="439" spans="1:4">
      <c r="A439" s="292">
        <v>44992</v>
      </c>
      <c r="C439" s="2">
        <v>266056</v>
      </c>
      <c r="D439" s="2">
        <v>98.400361050000001</v>
      </c>
    </row>
    <row r="440" spans="1:4">
      <c r="A440" s="292">
        <v>44993</v>
      </c>
      <c r="C440" s="2">
        <v>303209</v>
      </c>
      <c r="D440" s="2">
        <v>98.537664109999994</v>
      </c>
    </row>
    <row r="441" spans="1:4">
      <c r="A441" s="292">
        <v>44994</v>
      </c>
      <c r="C441" s="2">
        <v>257791</v>
      </c>
      <c r="D441" s="2">
        <v>98.299238560000006</v>
      </c>
    </row>
    <row r="442" spans="1:4">
      <c r="A442" s="292">
        <v>44995</v>
      </c>
      <c r="C442" s="2">
        <v>537104</v>
      </c>
      <c r="D442" s="2">
        <v>98.21136113</v>
      </c>
    </row>
    <row r="443" spans="1:4">
      <c r="A443" s="292">
        <v>44996</v>
      </c>
      <c r="C443" s="2">
        <v>0</v>
      </c>
    </row>
    <row r="444" spans="1:4">
      <c r="A444" s="292">
        <v>44997</v>
      </c>
      <c r="C444" s="2">
        <v>0</v>
      </c>
    </row>
    <row r="445" spans="1:4">
      <c r="A445" s="292">
        <v>44998</v>
      </c>
      <c r="C445" s="2">
        <v>147535</v>
      </c>
      <c r="D445" s="2">
        <v>98.304554240000002</v>
      </c>
    </row>
    <row r="446" spans="1:4">
      <c r="A446" s="292">
        <v>44999</v>
      </c>
      <c r="C446" s="2">
        <v>145765</v>
      </c>
      <c r="D446" s="2">
        <v>98.204010220000001</v>
      </c>
    </row>
    <row r="447" spans="1:4">
      <c r="A447" s="292">
        <v>45000</v>
      </c>
      <c r="C447" s="2">
        <v>190361</v>
      </c>
      <c r="D447" s="2">
        <v>98.237011780000003</v>
      </c>
    </row>
    <row r="448" spans="1:4">
      <c r="A448" s="292">
        <v>45001</v>
      </c>
      <c r="C448" s="2">
        <v>315217</v>
      </c>
      <c r="D448" s="2">
        <v>98.20142371</v>
      </c>
    </row>
    <row r="449" spans="1:4">
      <c r="A449" s="292">
        <v>45002</v>
      </c>
      <c r="C449" s="2">
        <v>293933</v>
      </c>
      <c r="D449" s="2">
        <v>98.075514479999995</v>
      </c>
    </row>
    <row r="450" spans="1:4">
      <c r="A450" s="292">
        <v>45003</v>
      </c>
      <c r="C450" s="2">
        <v>0</v>
      </c>
    </row>
    <row r="451" spans="1:4">
      <c r="A451" s="292">
        <v>45004</v>
      </c>
      <c r="C451" s="2">
        <v>0</v>
      </c>
    </row>
    <row r="452" spans="1:4">
      <c r="A452" s="292">
        <v>45005</v>
      </c>
      <c r="C452" s="2">
        <v>237566</v>
      </c>
      <c r="D452" s="2">
        <v>98.03568199</v>
      </c>
    </row>
    <row r="453" spans="1:4">
      <c r="A453" s="292">
        <v>45006</v>
      </c>
      <c r="C453" s="2">
        <v>181690</v>
      </c>
      <c r="D453" s="2">
        <v>97.824297040000005</v>
      </c>
    </row>
    <row r="454" spans="1:4">
      <c r="A454" s="292">
        <v>45007</v>
      </c>
      <c r="C454" s="2">
        <v>236295</v>
      </c>
      <c r="D454" s="2">
        <v>97.49319989</v>
      </c>
    </row>
    <row r="455" spans="1:4">
      <c r="A455" s="292">
        <v>45008</v>
      </c>
      <c r="C455" s="2">
        <v>180956</v>
      </c>
      <c r="D455" s="2">
        <v>97.072817700000002</v>
      </c>
    </row>
    <row r="456" spans="1:4">
      <c r="A456" s="292">
        <v>45009</v>
      </c>
      <c r="C456" s="2">
        <v>133065</v>
      </c>
      <c r="D456" s="2">
        <v>95.821111860000002</v>
      </c>
    </row>
    <row r="457" spans="1:4">
      <c r="A457" s="292">
        <v>45010</v>
      </c>
      <c r="C457" s="2">
        <v>0</v>
      </c>
    </row>
    <row r="458" spans="1:4">
      <c r="A458" s="292">
        <v>45011</v>
      </c>
      <c r="C458" s="2">
        <v>0</v>
      </c>
    </row>
    <row r="459" spans="1:4">
      <c r="A459" s="292">
        <v>45012</v>
      </c>
      <c r="C459" s="2">
        <v>294234</v>
      </c>
      <c r="D459" s="2">
        <v>95.378604170000003</v>
      </c>
    </row>
    <row r="460" spans="1:4">
      <c r="A460" s="292">
        <v>45013</v>
      </c>
      <c r="C460" s="2">
        <v>443948</v>
      </c>
      <c r="D460" s="2">
        <v>97.220055720000005</v>
      </c>
    </row>
    <row r="461" spans="1:4">
      <c r="A461" s="292">
        <v>45014</v>
      </c>
      <c r="C461" s="2">
        <v>211876</v>
      </c>
      <c r="D461" s="2">
        <v>97.039937030000004</v>
      </c>
    </row>
    <row r="462" spans="1:4">
      <c r="A462" s="292">
        <v>45015</v>
      </c>
      <c r="C462" s="2">
        <v>116750</v>
      </c>
      <c r="D462" s="2">
        <v>96.201538749999997</v>
      </c>
    </row>
    <row r="463" spans="1:4">
      <c r="A463" s="292">
        <v>45016</v>
      </c>
      <c r="C463" s="2">
        <v>1056553</v>
      </c>
      <c r="D463" s="2">
        <v>95.706896819999997</v>
      </c>
    </row>
    <row r="464" spans="1:4">
      <c r="A464" s="292">
        <v>45017</v>
      </c>
      <c r="C464" s="2">
        <v>0</v>
      </c>
    </row>
    <row r="465" spans="1:4">
      <c r="A465" s="292">
        <v>45018</v>
      </c>
      <c r="C465" s="2">
        <v>0</v>
      </c>
    </row>
    <row r="466" spans="1:4">
      <c r="A466" s="292">
        <v>45019</v>
      </c>
      <c r="C466" s="2">
        <v>20614</v>
      </c>
      <c r="D466" s="2">
        <v>96.125843599999996</v>
      </c>
    </row>
    <row r="467" spans="1:4">
      <c r="A467" s="292">
        <v>45020</v>
      </c>
      <c r="C467" s="2">
        <v>66100</v>
      </c>
      <c r="D467" s="2">
        <v>96.157980330000001</v>
      </c>
    </row>
    <row r="468" spans="1:4">
      <c r="A468" s="292">
        <v>45021</v>
      </c>
      <c r="C468" s="2">
        <v>197978</v>
      </c>
      <c r="D468" s="2">
        <v>95.430908979999998</v>
      </c>
    </row>
    <row r="469" spans="1:4">
      <c r="A469" s="292">
        <v>45022</v>
      </c>
      <c r="C469" s="2">
        <v>90822</v>
      </c>
      <c r="D469" s="2">
        <v>94.57126384</v>
      </c>
    </row>
    <row r="470" spans="1:4">
      <c r="A470" s="292">
        <v>45023</v>
      </c>
      <c r="C470" s="2">
        <v>0</v>
      </c>
    </row>
    <row r="471" spans="1:4">
      <c r="A471" s="292">
        <v>45024</v>
      </c>
      <c r="C471" s="2">
        <v>0</v>
      </c>
    </row>
    <row r="472" spans="1:4">
      <c r="A472" s="292">
        <v>45025</v>
      </c>
      <c r="C472" s="2">
        <v>0</v>
      </c>
    </row>
    <row r="473" spans="1:4">
      <c r="A473" s="292">
        <v>45026</v>
      </c>
      <c r="C473" s="2">
        <v>109847</v>
      </c>
      <c r="D473" s="2">
        <v>94.818980940000003</v>
      </c>
    </row>
    <row r="474" spans="1:4">
      <c r="A474" s="292">
        <v>45027</v>
      </c>
      <c r="C474" s="2">
        <v>229845</v>
      </c>
      <c r="D474" s="2">
        <v>94.874526309999993</v>
      </c>
    </row>
    <row r="475" spans="1:4">
      <c r="A475" s="292">
        <v>45028</v>
      </c>
      <c r="C475" s="2">
        <v>153325</v>
      </c>
      <c r="D475" s="2">
        <v>94.86926081</v>
      </c>
    </row>
    <row r="476" spans="1:4">
      <c r="A476" s="292">
        <v>45029</v>
      </c>
      <c r="C476" s="2">
        <v>100843</v>
      </c>
      <c r="D476" s="2">
        <v>94.883015569999998</v>
      </c>
    </row>
    <row r="477" spans="1:4">
      <c r="A477" s="292">
        <v>45030</v>
      </c>
      <c r="C477" s="2">
        <v>240805</v>
      </c>
      <c r="D477" s="2">
        <v>94.734634659999998</v>
      </c>
    </row>
    <row r="478" spans="1:4">
      <c r="A478" s="292">
        <v>45031</v>
      </c>
      <c r="C478" s="2">
        <v>0</v>
      </c>
    </row>
    <row r="479" spans="1:4">
      <c r="A479" s="292">
        <v>45032</v>
      </c>
      <c r="C479" s="2">
        <v>0</v>
      </c>
    </row>
    <row r="480" spans="1:4">
      <c r="A480" s="292">
        <v>45033</v>
      </c>
      <c r="C480" s="2">
        <v>111538</v>
      </c>
      <c r="D480" s="2">
        <v>94.391934579999997</v>
      </c>
    </row>
    <row r="481" spans="1:4">
      <c r="A481" s="292">
        <v>45034</v>
      </c>
      <c r="C481" s="2">
        <v>52904</v>
      </c>
      <c r="D481" s="2">
        <v>94.241167009999998</v>
      </c>
    </row>
    <row r="482" spans="1:4">
      <c r="A482" s="292">
        <v>45035</v>
      </c>
      <c r="C482" s="2">
        <v>396583</v>
      </c>
      <c r="D482" s="2">
        <v>94.646192170000006</v>
      </c>
    </row>
    <row r="483" spans="1:4">
      <c r="A483" s="292">
        <v>45036</v>
      </c>
      <c r="C483" s="2">
        <v>413329</v>
      </c>
      <c r="D483" s="2">
        <v>94.666174170000005</v>
      </c>
    </row>
    <row r="484" spans="1:4">
      <c r="A484" s="292">
        <v>45037</v>
      </c>
      <c r="C484" s="2">
        <v>0</v>
      </c>
    </row>
    <row r="485" spans="1:4">
      <c r="A485" s="292">
        <v>45038</v>
      </c>
      <c r="C485" s="2">
        <v>0</v>
      </c>
    </row>
    <row r="486" spans="1:4">
      <c r="A486" s="292">
        <v>45039</v>
      </c>
      <c r="C486" s="2">
        <v>0</v>
      </c>
    </row>
    <row r="487" spans="1:4">
      <c r="A487" s="292">
        <v>45040</v>
      </c>
      <c r="C487" s="2">
        <v>149358</v>
      </c>
      <c r="D487" s="2">
        <v>94.959921260000002</v>
      </c>
    </row>
    <row r="488" spans="1:4">
      <c r="A488" s="292">
        <v>45041</v>
      </c>
      <c r="C488" s="2">
        <v>490405</v>
      </c>
      <c r="D488" s="2">
        <v>95.080253040000002</v>
      </c>
    </row>
    <row r="489" spans="1:4">
      <c r="A489" s="292">
        <v>45042</v>
      </c>
      <c r="C489" s="2">
        <v>205094</v>
      </c>
      <c r="D489" s="2">
        <v>95.169257430000002</v>
      </c>
    </row>
    <row r="490" spans="1:4">
      <c r="A490" s="292">
        <v>45043</v>
      </c>
      <c r="C490" s="2">
        <v>360726</v>
      </c>
      <c r="D490" s="2">
        <v>95.786108760000005</v>
      </c>
    </row>
    <row r="491" spans="1:4">
      <c r="A491" s="292">
        <v>45044</v>
      </c>
      <c r="C491" s="2">
        <v>545649</v>
      </c>
      <c r="D491" s="2">
        <v>96.912160189999994</v>
      </c>
    </row>
    <row r="492" spans="1:4">
      <c r="A492" s="292">
        <v>45045</v>
      </c>
      <c r="C492" s="2">
        <v>0</v>
      </c>
    </row>
    <row r="493" spans="1:4">
      <c r="A493" s="292">
        <v>45046</v>
      </c>
      <c r="C493" s="2">
        <v>0</v>
      </c>
    </row>
    <row r="494" spans="1:4">
      <c r="A494" s="292">
        <v>45047</v>
      </c>
      <c r="C494" s="2">
        <v>0</v>
      </c>
    </row>
    <row r="495" spans="1:4">
      <c r="A495" s="292">
        <v>45048</v>
      </c>
      <c r="C495" s="2">
        <v>55380</v>
      </c>
      <c r="D495" s="2">
        <v>97.406757490000004</v>
      </c>
    </row>
    <row r="496" spans="1:4">
      <c r="A496" s="292">
        <v>45049</v>
      </c>
      <c r="C496" s="2">
        <v>191779</v>
      </c>
      <c r="D496" s="2">
        <v>97.465813249999997</v>
      </c>
    </row>
    <row r="497" spans="1:4">
      <c r="A497" s="292">
        <v>45050</v>
      </c>
      <c r="C497" s="2">
        <v>1040082</v>
      </c>
      <c r="D497" s="2">
        <v>99.401166129999993</v>
      </c>
    </row>
    <row r="498" spans="1:4">
      <c r="A498" s="292">
        <v>45051</v>
      </c>
      <c r="C498" s="2">
        <v>484147</v>
      </c>
      <c r="D498" s="2">
        <v>100.19663069000001</v>
      </c>
    </row>
    <row r="499" spans="1:4">
      <c r="A499" s="292">
        <v>45052</v>
      </c>
      <c r="C499" s="2">
        <v>0</v>
      </c>
    </row>
    <row r="500" spans="1:4">
      <c r="A500" s="292">
        <v>45053</v>
      </c>
      <c r="C500" s="2">
        <v>0</v>
      </c>
    </row>
    <row r="501" spans="1:4">
      <c r="A501" s="292">
        <v>45054</v>
      </c>
      <c r="C501" s="2">
        <v>911732</v>
      </c>
      <c r="D501" s="2">
        <v>100.12000587</v>
      </c>
    </row>
    <row r="502" spans="1:4">
      <c r="A502" s="292">
        <v>45055</v>
      </c>
      <c r="C502" s="2">
        <v>304812</v>
      </c>
      <c r="D502" s="2">
        <v>100.04720286</v>
      </c>
    </row>
    <row r="503" spans="1:4">
      <c r="A503" s="292">
        <v>45056</v>
      </c>
      <c r="C503" s="2">
        <v>429610</v>
      </c>
      <c r="D503" s="2">
        <v>99.996674119999994</v>
      </c>
    </row>
    <row r="504" spans="1:4">
      <c r="A504" s="292">
        <v>45057</v>
      </c>
      <c r="C504" s="2">
        <v>734059</v>
      </c>
      <c r="D504" s="2">
        <v>99.987758869999993</v>
      </c>
    </row>
    <row r="505" spans="1:4">
      <c r="A505" s="292">
        <v>45058</v>
      </c>
      <c r="C505" s="2">
        <v>368964</v>
      </c>
      <c r="D505" s="2">
        <v>99.927679819999994</v>
      </c>
    </row>
    <row r="506" spans="1:4">
      <c r="A506" s="292">
        <v>45059</v>
      </c>
      <c r="C506" s="2">
        <v>0</v>
      </c>
    </row>
    <row r="507" spans="1:4">
      <c r="A507" s="292">
        <v>45060</v>
      </c>
      <c r="C507" s="2">
        <v>0</v>
      </c>
    </row>
    <row r="508" spans="1:4">
      <c r="A508" s="292">
        <v>45061</v>
      </c>
      <c r="C508" s="2">
        <v>187638</v>
      </c>
      <c r="D508" s="2">
        <v>100.23227571</v>
      </c>
    </row>
    <row r="509" spans="1:4">
      <c r="A509" s="292">
        <v>45062</v>
      </c>
      <c r="C509" s="2">
        <v>710747</v>
      </c>
      <c r="D509" s="2">
        <v>100.54187804</v>
      </c>
    </row>
    <row r="510" spans="1:4">
      <c r="A510" s="292">
        <v>45063</v>
      </c>
      <c r="C510" s="2">
        <v>646199</v>
      </c>
      <c r="D510" s="2">
        <v>101.98326775</v>
      </c>
    </row>
    <row r="511" spans="1:4">
      <c r="A511" s="292">
        <v>45064</v>
      </c>
      <c r="C511" s="2">
        <v>302203</v>
      </c>
      <c r="D511" s="2">
        <v>102.64192599</v>
      </c>
    </row>
    <row r="512" spans="1:4">
      <c r="A512" s="292">
        <v>45065</v>
      </c>
      <c r="C512" s="2">
        <v>613537</v>
      </c>
      <c r="D512" s="2">
        <v>105.38835994999999</v>
      </c>
    </row>
    <row r="513" spans="1:4">
      <c r="A513" s="292">
        <v>45066</v>
      </c>
      <c r="C513" s="2">
        <v>0</v>
      </c>
    </row>
    <row r="514" spans="1:4">
      <c r="A514" s="292">
        <v>45067</v>
      </c>
      <c r="C514" s="2">
        <v>0</v>
      </c>
    </row>
    <row r="515" spans="1:4">
      <c r="A515" s="292">
        <v>45068</v>
      </c>
      <c r="C515" s="2">
        <v>441796</v>
      </c>
      <c r="D515" s="2">
        <v>110.20631255000001</v>
      </c>
    </row>
    <row r="516" spans="1:4">
      <c r="A516" s="292">
        <v>45069</v>
      </c>
      <c r="C516" s="2">
        <v>697536</v>
      </c>
      <c r="D516" s="2">
        <v>117.67996522</v>
      </c>
    </row>
    <row r="517" spans="1:4">
      <c r="A517" s="292">
        <v>45070</v>
      </c>
      <c r="C517" s="2">
        <v>944144</v>
      </c>
      <c r="D517" s="2">
        <v>128.72258855999999</v>
      </c>
    </row>
    <row r="518" spans="1:4">
      <c r="A518" s="292">
        <v>45071</v>
      </c>
      <c r="C518" s="2">
        <v>694500</v>
      </c>
      <c r="D518" s="2">
        <v>135.26424517000001</v>
      </c>
    </row>
    <row r="519" spans="1:4">
      <c r="A519" s="292">
        <v>45072</v>
      </c>
      <c r="C519" s="2">
        <v>426868</v>
      </c>
      <c r="D519" s="2">
        <v>135.44788170000001</v>
      </c>
    </row>
    <row r="520" spans="1:4">
      <c r="A520" s="292">
        <v>45073</v>
      </c>
      <c r="C520" s="2">
        <v>0</v>
      </c>
    </row>
    <row r="521" spans="1:4">
      <c r="A521" s="292">
        <v>45074</v>
      </c>
      <c r="C521" s="2">
        <v>0</v>
      </c>
    </row>
    <row r="522" spans="1:4">
      <c r="A522" s="292">
        <v>45075</v>
      </c>
      <c r="C522" s="2">
        <v>216800</v>
      </c>
      <c r="D522" s="2">
        <v>133.35931314000001</v>
      </c>
    </row>
    <row r="523" spans="1:4">
      <c r="A523" s="292">
        <v>45076</v>
      </c>
      <c r="C523" s="2">
        <v>262766</v>
      </c>
      <c r="D523" s="2">
        <v>132.76931707</v>
      </c>
    </row>
    <row r="524" spans="1:4">
      <c r="A524" s="292">
        <v>45077</v>
      </c>
      <c r="C524" s="2">
        <v>412203</v>
      </c>
      <c r="D524" s="2">
        <v>130.13273608</v>
      </c>
    </row>
    <row r="525" spans="1:4">
      <c r="A525" s="292">
        <v>45078</v>
      </c>
      <c r="C525" s="2">
        <v>283472</v>
      </c>
      <c r="D525" s="2">
        <v>128.42227600000001</v>
      </c>
    </row>
    <row r="526" spans="1:4">
      <c r="A526" s="292">
        <v>45079</v>
      </c>
      <c r="C526" s="2">
        <v>68353</v>
      </c>
      <c r="D526" s="2">
        <v>125.522847</v>
      </c>
    </row>
    <row r="527" spans="1:4">
      <c r="A527" s="292">
        <v>45080</v>
      </c>
      <c r="C527" s="2">
        <v>0</v>
      </c>
    </row>
    <row r="528" spans="1:4">
      <c r="A528" s="292">
        <v>45081</v>
      </c>
      <c r="C528" s="2">
        <v>0</v>
      </c>
    </row>
    <row r="529" spans="1:4">
      <c r="A529" s="292">
        <v>45082</v>
      </c>
      <c r="C529" s="2">
        <v>147940</v>
      </c>
      <c r="D529" s="2">
        <v>126.31740600000001</v>
      </c>
    </row>
    <row r="530" spans="1:4">
      <c r="A530" s="292">
        <v>45083</v>
      </c>
      <c r="C530" s="2">
        <v>190421</v>
      </c>
      <c r="D530" s="2">
        <v>128.05076700000001</v>
      </c>
    </row>
    <row r="531" spans="1:4">
      <c r="A531" s="292">
        <v>45084</v>
      </c>
      <c r="C531" s="2">
        <v>398973</v>
      </c>
      <c r="D531" s="2">
        <v>130.07142200000001</v>
      </c>
    </row>
    <row r="532" spans="1:4">
      <c r="A532" s="292">
        <v>45085</v>
      </c>
      <c r="C532" s="2">
        <v>0</v>
      </c>
    </row>
    <row r="533" spans="1:4">
      <c r="A533" s="292">
        <v>45086</v>
      </c>
      <c r="C533" s="2">
        <v>260798</v>
      </c>
      <c r="D533" s="2">
        <v>130.80472599999999</v>
      </c>
    </row>
    <row r="534" spans="1:4">
      <c r="A534" s="292">
        <v>45087</v>
      </c>
      <c r="C534" s="2">
        <v>0</v>
      </c>
    </row>
    <row r="535" spans="1:4">
      <c r="A535" s="292">
        <v>45088</v>
      </c>
      <c r="C535" s="2">
        <v>0</v>
      </c>
    </row>
    <row r="536" spans="1:4">
      <c r="A536" s="292">
        <v>45089</v>
      </c>
      <c r="C536" s="2">
        <v>82238</v>
      </c>
      <c r="D536" s="2">
        <v>131.47274200000001</v>
      </c>
    </row>
    <row r="537" spans="1:4">
      <c r="A537" s="292">
        <v>45090</v>
      </c>
      <c r="C537" s="2">
        <v>174251</v>
      </c>
      <c r="D537" s="2">
        <v>131.804091</v>
      </c>
    </row>
    <row r="538" spans="1:4">
      <c r="A538" s="292">
        <v>45091</v>
      </c>
      <c r="C538" s="2">
        <v>259242</v>
      </c>
      <c r="D538" s="2">
        <v>132.147863</v>
      </c>
    </row>
    <row r="539" spans="1:4">
      <c r="A539" s="292">
        <v>45092</v>
      </c>
      <c r="C539" s="2">
        <v>224809</v>
      </c>
      <c r="D539" s="2">
        <v>132.89372800000001</v>
      </c>
    </row>
    <row r="540" spans="1:4">
      <c r="A540" s="292">
        <v>45093</v>
      </c>
      <c r="C540" s="2">
        <v>279012</v>
      </c>
      <c r="D540" s="2">
        <v>134.50606099999999</v>
      </c>
    </row>
    <row r="541" spans="1:4">
      <c r="A541" s="292">
        <v>45094</v>
      </c>
      <c r="C541" s="2">
        <v>0</v>
      </c>
    </row>
    <row r="542" spans="1:4">
      <c r="A542" s="292">
        <v>45095</v>
      </c>
      <c r="C542" s="2">
        <v>0</v>
      </c>
    </row>
    <row r="543" spans="1:4">
      <c r="A543" s="292">
        <v>45096</v>
      </c>
      <c r="C543" s="2">
        <v>381607</v>
      </c>
      <c r="D543" s="2">
        <v>136.55938800000001</v>
      </c>
    </row>
    <row r="544" spans="1:4">
      <c r="A544" s="292">
        <v>45097</v>
      </c>
      <c r="C544" s="2">
        <v>853734</v>
      </c>
      <c r="D544" s="2">
        <v>139.05943300000001</v>
      </c>
    </row>
    <row r="545" spans="1:4">
      <c r="A545" s="292">
        <v>45098</v>
      </c>
      <c r="C545" s="2">
        <v>1169521</v>
      </c>
      <c r="D545" s="2">
        <v>143.81404000000001</v>
      </c>
    </row>
    <row r="546" spans="1:4">
      <c r="A546" s="292">
        <v>45099</v>
      </c>
      <c r="C546" s="2">
        <v>214679</v>
      </c>
      <c r="D546" s="2">
        <v>144.297113</v>
      </c>
    </row>
    <row r="547" spans="1:4">
      <c r="A547" s="292">
        <v>45100</v>
      </c>
      <c r="C547" s="2">
        <v>307194</v>
      </c>
      <c r="D547" s="2">
        <v>140.14426700000001</v>
      </c>
    </row>
    <row r="548" spans="1:4">
      <c r="A548" s="292">
        <v>45101</v>
      </c>
      <c r="C548" s="2">
        <v>0</v>
      </c>
    </row>
    <row r="549" spans="1:4">
      <c r="A549" s="292">
        <v>45102</v>
      </c>
      <c r="C549" s="2">
        <v>0</v>
      </c>
    </row>
    <row r="550" spans="1:4">
      <c r="A550" s="292">
        <v>45103</v>
      </c>
      <c r="C550" s="2">
        <v>115430</v>
      </c>
      <c r="D550" s="2">
        <v>138.736591</v>
      </c>
    </row>
    <row r="551" spans="1:4">
      <c r="A551" s="292">
        <v>45104</v>
      </c>
      <c r="C551" s="2">
        <v>213402</v>
      </c>
      <c r="D551" s="2">
        <v>138.29519300000001</v>
      </c>
    </row>
    <row r="552" spans="1:4">
      <c r="A552" s="292">
        <v>45105</v>
      </c>
      <c r="C552" s="2">
        <v>343999</v>
      </c>
      <c r="D552" s="2">
        <v>137.36038500000001</v>
      </c>
    </row>
    <row r="553" spans="1:4">
      <c r="A553" s="292">
        <v>45106</v>
      </c>
      <c r="C553" s="2">
        <v>537829</v>
      </c>
      <c r="D553" s="2">
        <v>137.17577900000001</v>
      </c>
    </row>
    <row r="554" spans="1:4">
      <c r="A554" s="292">
        <v>45107</v>
      </c>
      <c r="C554" s="2">
        <v>295234</v>
      </c>
      <c r="D554" s="2">
        <v>141.28700699999999</v>
      </c>
    </row>
    <row r="555" spans="1:4">
      <c r="A555" s="292">
        <v>45108</v>
      </c>
      <c r="C555" s="2">
        <v>0</v>
      </c>
    </row>
    <row r="556" spans="1:4">
      <c r="A556" s="292">
        <v>45109</v>
      </c>
      <c r="C556" s="2">
        <v>0</v>
      </c>
    </row>
    <row r="557" spans="1:4">
      <c r="A557" s="292">
        <v>45110</v>
      </c>
      <c r="C557" s="2">
        <v>864517</v>
      </c>
      <c r="D557" s="2">
        <v>147.983037</v>
      </c>
    </row>
    <row r="558" spans="1:4">
      <c r="A558" s="292">
        <v>45111</v>
      </c>
      <c r="C558" s="2">
        <v>201844</v>
      </c>
      <c r="D558" s="2">
        <v>147.70590300000001</v>
      </c>
    </row>
    <row r="559" spans="1:4">
      <c r="A559" s="292">
        <v>45112</v>
      </c>
      <c r="C559" s="2">
        <v>221632</v>
      </c>
      <c r="D559" s="2">
        <v>147.07447999999999</v>
      </c>
    </row>
    <row r="560" spans="1:4">
      <c r="A560" s="292">
        <v>45113</v>
      </c>
      <c r="C560" s="2">
        <v>415603</v>
      </c>
      <c r="D560" s="2">
        <v>145.76527899999999</v>
      </c>
    </row>
    <row r="561" spans="1:4">
      <c r="A561" s="292">
        <v>45114</v>
      </c>
      <c r="C561" s="2">
        <v>345537</v>
      </c>
      <c r="D561" s="2">
        <v>145.258014</v>
      </c>
    </row>
    <row r="562" spans="1:4">
      <c r="A562" s="292">
        <v>45115</v>
      </c>
      <c r="C562" s="2">
        <v>0</v>
      </c>
    </row>
    <row r="563" spans="1:4">
      <c r="A563" s="292">
        <v>45116</v>
      </c>
      <c r="C563" s="2">
        <v>0</v>
      </c>
    </row>
    <row r="564" spans="1:4">
      <c r="A564" s="292">
        <v>45117</v>
      </c>
      <c r="C564" s="2">
        <v>356393</v>
      </c>
      <c r="D564" s="2">
        <v>142.48794699999999</v>
      </c>
    </row>
    <row r="565" spans="1:4">
      <c r="A565" s="292">
        <v>45118</v>
      </c>
      <c r="C565" s="2">
        <v>197589</v>
      </c>
      <c r="D565" s="2">
        <v>140.21454499999999</v>
      </c>
    </row>
    <row r="566" spans="1:4">
      <c r="A566" s="292">
        <v>45119</v>
      </c>
      <c r="C566" s="2">
        <v>274020</v>
      </c>
      <c r="D566" s="2">
        <v>139.063906</v>
      </c>
    </row>
    <row r="567" spans="1:4">
      <c r="A567" s="292">
        <v>45120</v>
      </c>
      <c r="C567" s="2">
        <v>333822</v>
      </c>
      <c r="D567" s="2">
        <v>138.605583</v>
      </c>
    </row>
    <row r="568" spans="1:4">
      <c r="A568" s="292">
        <v>45121</v>
      </c>
      <c r="C568" s="2">
        <v>140428</v>
      </c>
      <c r="D568" s="2">
        <v>138.415164</v>
      </c>
    </row>
    <row r="569" spans="1:4">
      <c r="A569" s="292">
        <v>45122</v>
      </c>
      <c r="C569" s="2">
        <v>0</v>
      </c>
    </row>
    <row r="570" spans="1:4">
      <c r="A570" s="292">
        <v>45123</v>
      </c>
      <c r="C570" s="2">
        <v>0</v>
      </c>
    </row>
    <row r="571" spans="1:4">
      <c r="A571" s="292">
        <v>45124</v>
      </c>
      <c r="C571" s="2">
        <v>526880</v>
      </c>
      <c r="D571" s="2">
        <v>136.665336</v>
      </c>
    </row>
    <row r="572" spans="1:4">
      <c r="A572" s="292">
        <v>45125</v>
      </c>
      <c r="C572" s="2">
        <v>426576</v>
      </c>
      <c r="D572" s="2">
        <v>134.1189</v>
      </c>
    </row>
    <row r="573" spans="1:4">
      <c r="A573" s="292">
        <v>45126</v>
      </c>
      <c r="C573" s="2">
        <v>309037</v>
      </c>
      <c r="D573" s="2">
        <v>129.45668499999999</v>
      </c>
    </row>
    <row r="574" spans="1:4">
      <c r="A574" s="292">
        <v>45127</v>
      </c>
      <c r="C574" s="2">
        <v>429414</v>
      </c>
      <c r="D574" s="2">
        <v>114.399258</v>
      </c>
    </row>
    <row r="575" spans="1:4">
      <c r="A575" s="292">
        <v>45128</v>
      </c>
      <c r="C575" s="2">
        <v>235912</v>
      </c>
      <c r="D575" s="2">
        <v>106.02603499999999</v>
      </c>
    </row>
    <row r="576" spans="1:4">
      <c r="A576" s="292">
        <v>45129</v>
      </c>
      <c r="C576" s="2">
        <v>0</v>
      </c>
    </row>
    <row r="577" spans="1:4">
      <c r="A577" s="292">
        <v>45130</v>
      </c>
      <c r="C577" s="2">
        <v>0</v>
      </c>
    </row>
    <row r="578" spans="1:4">
      <c r="A578" s="292">
        <v>45131</v>
      </c>
      <c r="C578" s="2">
        <v>261103</v>
      </c>
      <c r="D578" s="2">
        <v>111.316992</v>
      </c>
    </row>
    <row r="579" spans="1:4">
      <c r="A579" s="292">
        <v>45132</v>
      </c>
      <c r="C579" s="2">
        <v>392963</v>
      </c>
      <c r="D579" s="2">
        <v>122.63725100000001</v>
      </c>
    </row>
    <row r="580" spans="1:4">
      <c r="A580" s="292">
        <v>45133</v>
      </c>
      <c r="C580" s="2">
        <v>340874</v>
      </c>
      <c r="D580" s="2">
        <v>129.683718</v>
      </c>
    </row>
    <row r="581" spans="1:4">
      <c r="A581" s="292">
        <v>45134</v>
      </c>
      <c r="C581" s="2">
        <v>656233</v>
      </c>
      <c r="D581" s="2">
        <v>136.780213</v>
      </c>
    </row>
    <row r="582" spans="1:4">
      <c r="A582" s="292">
        <v>45135</v>
      </c>
      <c r="C582" s="2">
        <v>840947</v>
      </c>
      <c r="D582" s="2">
        <v>138.90967499999999</v>
      </c>
    </row>
    <row r="583" spans="1:4">
      <c r="A583" s="292">
        <v>45136</v>
      </c>
      <c r="C583" s="2">
        <v>0</v>
      </c>
    </row>
    <row r="584" spans="1:4">
      <c r="A584" s="292">
        <v>45137</v>
      </c>
      <c r="C584" s="2">
        <v>0</v>
      </c>
    </row>
    <row r="585" spans="1:4">
      <c r="A585" s="292">
        <v>45138</v>
      </c>
      <c r="C585" s="2">
        <v>264194</v>
      </c>
      <c r="D585" s="2">
        <v>134.16235499999999</v>
      </c>
    </row>
    <row r="586" spans="1:4">
      <c r="A586" s="292">
        <v>45139</v>
      </c>
      <c r="C586" s="2">
        <v>128940</v>
      </c>
      <c r="D586" s="2">
        <v>132.15239500000001</v>
      </c>
    </row>
    <row r="587" spans="1:4">
      <c r="A587" s="292">
        <v>45140</v>
      </c>
      <c r="C587" s="2">
        <v>147377</v>
      </c>
      <c r="D587" s="2">
        <v>132.47591700000001</v>
      </c>
    </row>
    <row r="588" spans="1:4">
      <c r="A588" s="292">
        <v>45141</v>
      </c>
      <c r="C588" s="2">
        <v>218733</v>
      </c>
      <c r="D588" s="2">
        <v>134.809437</v>
      </c>
    </row>
    <row r="589" spans="1:4">
      <c r="A589" s="292">
        <v>45142</v>
      </c>
      <c r="C589" s="2">
        <v>309498</v>
      </c>
      <c r="D589" s="2">
        <v>134.66018399999999</v>
      </c>
    </row>
    <row r="590" spans="1:4">
      <c r="A590" s="292">
        <v>45143</v>
      </c>
      <c r="C590" s="2">
        <v>0</v>
      </c>
    </row>
    <row r="591" spans="1:4">
      <c r="A591" s="292">
        <v>45144</v>
      </c>
      <c r="C591" s="2">
        <v>0</v>
      </c>
    </row>
    <row r="592" spans="1:4">
      <c r="A592" s="292">
        <v>45145</v>
      </c>
      <c r="C592" s="2">
        <v>104206</v>
      </c>
      <c r="D592" s="2">
        <v>133.012787</v>
      </c>
    </row>
    <row r="593" spans="1:4">
      <c r="A593" s="292">
        <v>45146</v>
      </c>
      <c r="C593" s="2">
        <v>208586</v>
      </c>
      <c r="D593" s="2">
        <v>134.98824300000001</v>
      </c>
    </row>
    <row r="594" spans="1:4">
      <c r="A594" s="292">
        <v>45147</v>
      </c>
      <c r="C594" s="2">
        <v>195721</v>
      </c>
      <c r="D594" s="2">
        <v>136.34161800000001</v>
      </c>
    </row>
    <row r="595" spans="1:4">
      <c r="A595" s="292">
        <v>45148</v>
      </c>
      <c r="C595" s="2">
        <v>177989</v>
      </c>
      <c r="D595" s="2">
        <v>137.097746</v>
      </c>
    </row>
    <row r="596" spans="1:4">
      <c r="A596" s="292">
        <v>45149</v>
      </c>
      <c r="C596" s="2">
        <v>253096</v>
      </c>
      <c r="D596" s="2">
        <v>137.76461599999999</v>
      </c>
    </row>
    <row r="597" spans="1:4">
      <c r="A597" s="292">
        <v>45150</v>
      </c>
      <c r="C597" s="2">
        <v>0</v>
      </c>
    </row>
    <row r="598" spans="1:4">
      <c r="A598" s="292">
        <v>45151</v>
      </c>
      <c r="C598" s="2">
        <v>0</v>
      </c>
    </row>
    <row r="599" spans="1:4">
      <c r="A599" s="292">
        <v>45152</v>
      </c>
      <c r="C599" s="2">
        <v>240714</v>
      </c>
      <c r="D599" s="2">
        <v>138.41167200000001</v>
      </c>
    </row>
    <row r="600" spans="1:4">
      <c r="A600" s="292">
        <v>45153</v>
      </c>
      <c r="C600" s="2">
        <v>229511</v>
      </c>
      <c r="D600" s="2">
        <v>138.28040200000001</v>
      </c>
    </row>
    <row r="601" spans="1:4">
      <c r="A601" s="292">
        <v>45154</v>
      </c>
      <c r="C601" s="2">
        <v>255516</v>
      </c>
      <c r="D601" s="2">
        <v>137.226741</v>
      </c>
    </row>
    <row r="602" spans="1:4">
      <c r="A602" s="292">
        <v>45155</v>
      </c>
      <c r="C602" s="2">
        <v>277970</v>
      </c>
      <c r="D602" s="2">
        <v>135.53603200000001</v>
      </c>
    </row>
    <row r="603" spans="1:4">
      <c r="A603" s="292">
        <v>45156</v>
      </c>
      <c r="C603" s="2">
        <v>219972</v>
      </c>
      <c r="D603" s="2">
        <v>134.058491</v>
      </c>
    </row>
    <row r="604" spans="1:4">
      <c r="A604" s="292">
        <v>45157</v>
      </c>
      <c r="C604" s="2">
        <v>0</v>
      </c>
    </row>
    <row r="605" spans="1:4">
      <c r="A605" s="292">
        <v>45158</v>
      </c>
      <c r="C605" s="2">
        <v>0</v>
      </c>
    </row>
    <row r="606" spans="1:4">
      <c r="A606" s="292">
        <v>45159</v>
      </c>
      <c r="C606" s="2">
        <v>190790</v>
      </c>
      <c r="D606" s="2">
        <v>133.48500999999999</v>
      </c>
    </row>
    <row r="607" spans="1:4">
      <c r="A607" s="292">
        <v>45160</v>
      </c>
      <c r="C607" s="2">
        <v>167770</v>
      </c>
      <c r="D607" s="2">
        <v>131.50492399999999</v>
      </c>
    </row>
    <row r="608" spans="1:4">
      <c r="A608" s="292">
        <v>45161</v>
      </c>
      <c r="C608" s="2">
        <v>236204</v>
      </c>
      <c r="D608" s="2">
        <v>129.334914</v>
      </c>
    </row>
    <row r="609" spans="1:4">
      <c r="A609" s="292">
        <v>45162</v>
      </c>
      <c r="C609" s="2">
        <v>263478</v>
      </c>
      <c r="D609" s="2">
        <v>125.10677800000001</v>
      </c>
    </row>
    <row r="610" spans="1:4">
      <c r="A610" s="292">
        <v>45163</v>
      </c>
      <c r="C610" s="2">
        <v>161398</v>
      </c>
      <c r="D610" s="2">
        <v>120.81014500000001</v>
      </c>
    </row>
    <row r="611" spans="1:4">
      <c r="A611" s="292">
        <v>45164</v>
      </c>
      <c r="C611" s="2">
        <v>0</v>
      </c>
    </row>
    <row r="612" spans="1:4">
      <c r="A612" s="292">
        <v>45165</v>
      </c>
      <c r="C612" s="2">
        <v>0</v>
      </c>
    </row>
    <row r="613" spans="1:4">
      <c r="A613" s="292">
        <v>45166</v>
      </c>
      <c r="C613" s="2">
        <v>116972</v>
      </c>
      <c r="D613" s="2">
        <v>118.984476</v>
      </c>
    </row>
    <row r="614" spans="1:4">
      <c r="A614" s="292">
        <v>45167</v>
      </c>
      <c r="C614" s="2">
        <v>174199</v>
      </c>
      <c r="D614" s="2">
        <v>119.458412</v>
      </c>
    </row>
    <row r="615" spans="1:4">
      <c r="A615" s="292">
        <v>45168</v>
      </c>
      <c r="C615" s="2">
        <v>160120</v>
      </c>
      <c r="D615" s="2">
        <v>121.283889</v>
      </c>
    </row>
    <row r="616" spans="1:4">
      <c r="A616" s="292">
        <v>45169</v>
      </c>
      <c r="C616" s="2">
        <v>148859</v>
      </c>
      <c r="D616" s="2">
        <v>122.78417899999999</v>
      </c>
    </row>
    <row r="617" spans="1:4">
      <c r="A617" s="292">
        <v>45170</v>
      </c>
      <c r="C617" s="2">
        <v>126253</v>
      </c>
      <c r="D617" s="2">
        <v>122.99963200000001</v>
      </c>
    </row>
    <row r="618" spans="1:4">
      <c r="A618" s="292">
        <v>45171</v>
      </c>
      <c r="C618" s="2">
        <v>0</v>
      </c>
    </row>
    <row r="619" spans="1:4">
      <c r="A619" s="292">
        <v>45172</v>
      </c>
      <c r="C619" s="2">
        <v>0</v>
      </c>
    </row>
    <row r="620" spans="1:4">
      <c r="A620" s="292">
        <v>45173</v>
      </c>
      <c r="C620" s="2">
        <v>80421</v>
      </c>
      <c r="D620" s="2">
        <v>123.235849</v>
      </c>
    </row>
    <row r="621" spans="1:4">
      <c r="A621" s="292">
        <v>45174</v>
      </c>
      <c r="C621" s="2">
        <v>183996</v>
      </c>
      <c r="D621" s="2">
        <v>124.432857</v>
      </c>
    </row>
    <row r="622" spans="1:4">
      <c r="A622" s="292">
        <v>45175</v>
      </c>
      <c r="C622" s="2">
        <v>245544</v>
      </c>
      <c r="D622" s="2">
        <v>124.98882999999999</v>
      </c>
    </row>
    <row r="623" spans="1:4">
      <c r="A623" s="292">
        <v>45176</v>
      </c>
      <c r="C623" s="2">
        <v>0</v>
      </c>
    </row>
    <row r="624" spans="1:4">
      <c r="A624" s="292">
        <v>45177</v>
      </c>
      <c r="C624" s="2">
        <v>136324</v>
      </c>
      <c r="D624" s="2">
        <v>124.59111900000001</v>
      </c>
    </row>
    <row r="625" spans="1:4">
      <c r="A625" s="292">
        <v>45178</v>
      </c>
      <c r="C625" s="2">
        <v>0</v>
      </c>
    </row>
    <row r="626" spans="1:4">
      <c r="A626" s="292">
        <v>45179</v>
      </c>
      <c r="C626" s="2">
        <v>0</v>
      </c>
    </row>
    <row r="627" spans="1:4">
      <c r="A627" s="292">
        <v>45180</v>
      </c>
      <c r="C627" s="2">
        <v>45640</v>
      </c>
      <c r="D627" s="2">
        <v>124.485058</v>
      </c>
    </row>
    <row r="628" spans="1:4">
      <c r="A628" s="292">
        <v>45181</v>
      </c>
      <c r="C628" s="2">
        <v>280168</v>
      </c>
      <c r="D628" s="2">
        <v>125.06513099999999</v>
      </c>
    </row>
    <row r="629" spans="1:4">
      <c r="A629" s="292">
        <v>45182</v>
      </c>
      <c r="C629" s="2">
        <v>324287</v>
      </c>
      <c r="D629" s="2">
        <v>125.96401299999999</v>
      </c>
    </row>
    <row r="630" spans="1:4">
      <c r="A630" s="292">
        <v>45183</v>
      </c>
      <c r="C630" s="2">
        <v>193149</v>
      </c>
      <c r="D630" s="2">
        <v>126.160383</v>
      </c>
    </row>
    <row r="631" spans="1:4">
      <c r="A631" s="292">
        <v>45184</v>
      </c>
      <c r="C631" s="2">
        <v>485932</v>
      </c>
      <c r="D631" s="2">
        <v>126.87755900000001</v>
      </c>
    </row>
    <row r="632" spans="1:4">
      <c r="A632" s="292">
        <v>45185</v>
      </c>
      <c r="C632" s="2">
        <v>0</v>
      </c>
    </row>
    <row r="633" spans="1:4">
      <c r="A633" s="292">
        <v>45186</v>
      </c>
      <c r="C633" s="2">
        <v>0</v>
      </c>
    </row>
    <row r="634" spans="1:4">
      <c r="A634" s="292">
        <v>45187</v>
      </c>
      <c r="C634" s="2">
        <v>229417</v>
      </c>
      <c r="D634" s="2">
        <v>126.39514200000001</v>
      </c>
    </row>
    <row r="635" spans="1:4">
      <c r="A635" s="292">
        <v>45188</v>
      </c>
      <c r="C635" s="2">
        <v>295554</v>
      </c>
      <c r="D635" s="2">
        <v>125.183103</v>
      </c>
    </row>
    <row r="636" spans="1:4">
      <c r="A636" s="292">
        <v>45189</v>
      </c>
      <c r="C636" s="2">
        <v>275860</v>
      </c>
      <c r="D636" s="2">
        <v>123.9508</v>
      </c>
    </row>
    <row r="637" spans="1:4">
      <c r="A637" s="292">
        <v>45190</v>
      </c>
      <c r="C637" s="2">
        <v>133675</v>
      </c>
      <c r="D637" s="2">
        <v>121.656379</v>
      </c>
    </row>
    <row r="638" spans="1:4">
      <c r="A638" s="292">
        <v>45191</v>
      </c>
      <c r="C638" s="2">
        <v>209751</v>
      </c>
      <c r="D638" s="2">
        <v>119.26251999999999</v>
      </c>
    </row>
    <row r="639" spans="1:4">
      <c r="A639" s="292">
        <v>45192</v>
      </c>
      <c r="C639" s="2">
        <v>0</v>
      </c>
    </row>
    <row r="640" spans="1:4">
      <c r="A640" s="292">
        <v>45193</v>
      </c>
      <c r="C640" s="2">
        <v>0</v>
      </c>
    </row>
    <row r="641" spans="1:4">
      <c r="A641" s="292">
        <v>45194</v>
      </c>
      <c r="C641" s="2">
        <v>232975</v>
      </c>
      <c r="D641" s="2">
        <v>119.103202</v>
      </c>
    </row>
    <row r="642" spans="1:4">
      <c r="A642" s="292">
        <v>45195</v>
      </c>
      <c r="C642" s="2">
        <v>147716</v>
      </c>
      <c r="D642" s="2">
        <v>120.23120900000001</v>
      </c>
    </row>
    <row r="643" spans="1:4">
      <c r="A643" s="292">
        <v>45196</v>
      </c>
      <c r="C643" s="2">
        <v>344389</v>
      </c>
      <c r="D643" s="2">
        <v>120.458579</v>
      </c>
    </row>
    <row r="644" spans="1:4">
      <c r="A644" s="292">
        <v>45197</v>
      </c>
      <c r="C644" s="2">
        <v>367422</v>
      </c>
      <c r="D644" s="2">
        <v>120.667821</v>
      </c>
    </row>
    <row r="645" spans="1:4">
      <c r="A645" s="292">
        <v>45198</v>
      </c>
      <c r="C645" s="2">
        <v>178237</v>
      </c>
      <c r="D645" s="2">
        <v>119.59152899999999</v>
      </c>
    </row>
    <row r="646" spans="1:4">
      <c r="A646" s="292">
        <v>45199</v>
      </c>
      <c r="C646" s="2">
        <v>0</v>
      </c>
    </row>
    <row r="647" spans="1:4">
      <c r="A647" s="292">
        <v>45200</v>
      </c>
      <c r="C647" s="2">
        <v>0</v>
      </c>
    </row>
    <row r="648" spans="1:4">
      <c r="A648" s="292">
        <v>45201</v>
      </c>
      <c r="C648" s="2">
        <v>396743</v>
      </c>
      <c r="D648" s="2">
        <v>118.552302</v>
      </c>
    </row>
    <row r="649" spans="1:4">
      <c r="A649" s="292">
        <v>45202</v>
      </c>
      <c r="C649" s="2">
        <v>109504</v>
      </c>
      <c r="D649" s="2">
        <v>118.87889800000001</v>
      </c>
    </row>
    <row r="650" spans="1:4">
      <c r="A650" s="292">
        <v>45203</v>
      </c>
      <c r="C650" s="2">
        <v>108830</v>
      </c>
      <c r="D650" s="2">
        <v>117.326291</v>
      </c>
    </row>
    <row r="651" spans="1:4">
      <c r="A651" s="292">
        <v>45204</v>
      </c>
      <c r="C651" s="2">
        <v>68616</v>
      </c>
      <c r="D651" s="2">
        <v>114.45367</v>
      </c>
    </row>
    <row r="652" spans="1:4">
      <c r="A652" s="292">
        <v>45205</v>
      </c>
      <c r="C652" s="2">
        <v>55682</v>
      </c>
      <c r="D652" s="2">
        <v>113.757519</v>
      </c>
    </row>
    <row r="653" spans="1:4">
      <c r="A653" s="292">
        <v>45206</v>
      </c>
      <c r="C653" s="2">
        <v>0</v>
      </c>
    </row>
    <row r="654" spans="1:4">
      <c r="A654" s="292">
        <v>45207</v>
      </c>
      <c r="C654" s="2">
        <v>0</v>
      </c>
    </row>
    <row r="655" spans="1:4">
      <c r="A655" s="292">
        <v>45208</v>
      </c>
      <c r="C655" s="2">
        <v>111998</v>
      </c>
      <c r="D655" s="2">
        <v>111.13081699999999</v>
      </c>
    </row>
    <row r="656" spans="1:4">
      <c r="A656" s="292">
        <v>45209</v>
      </c>
      <c r="C656" s="2">
        <v>141024</v>
      </c>
      <c r="D656" s="2">
        <v>107.076177</v>
      </c>
    </row>
    <row r="657" spans="1:4">
      <c r="A657" s="292">
        <v>45210</v>
      </c>
      <c r="C657" s="2">
        <v>402004</v>
      </c>
      <c r="D657" s="2">
        <v>100.962435</v>
      </c>
    </row>
    <row r="658" spans="1:4">
      <c r="A658" s="292">
        <v>45211</v>
      </c>
      <c r="C658" s="2">
        <v>0</v>
      </c>
    </row>
    <row r="659" spans="1:4">
      <c r="A659" s="292">
        <v>45212</v>
      </c>
      <c r="C659" s="2">
        <v>368443</v>
      </c>
      <c r="D659" s="2">
        <v>101.07678900000001</v>
      </c>
    </row>
    <row r="660" spans="1:4">
      <c r="A660" s="292">
        <v>45213</v>
      </c>
      <c r="C660" s="2">
        <v>0</v>
      </c>
    </row>
    <row r="661" spans="1:4">
      <c r="A661" s="292">
        <v>45214</v>
      </c>
      <c r="C661" s="2">
        <v>0</v>
      </c>
    </row>
    <row r="662" spans="1:4">
      <c r="A662" s="292">
        <v>45215</v>
      </c>
      <c r="C662" s="2">
        <v>283199</v>
      </c>
      <c r="D662" s="2">
        <v>103.687596</v>
      </c>
    </row>
    <row r="663" spans="1:4">
      <c r="A663" s="292">
        <v>45216</v>
      </c>
      <c r="C663" s="2">
        <v>523332</v>
      </c>
      <c r="D663" s="2">
        <v>111.961012</v>
      </c>
    </row>
    <row r="664" spans="1:4">
      <c r="A664" s="292">
        <v>45217</v>
      </c>
      <c r="C664" s="2">
        <v>178151</v>
      </c>
      <c r="D664" s="2">
        <v>112.809442</v>
      </c>
    </row>
    <row r="665" spans="1:4">
      <c r="A665" s="292">
        <v>45218</v>
      </c>
      <c r="C665" s="2">
        <v>527973</v>
      </c>
      <c r="D665" s="2">
        <v>112.071704</v>
      </c>
    </row>
    <row r="666" spans="1:4">
      <c r="A666" s="292">
        <v>45219</v>
      </c>
      <c r="C666" s="2">
        <v>117539</v>
      </c>
      <c r="D666" s="2">
        <v>110.35020400000001</v>
      </c>
    </row>
    <row r="667" spans="1:4">
      <c r="A667" s="292">
        <v>45220</v>
      </c>
      <c r="C667" s="2">
        <v>0</v>
      </c>
    </row>
    <row r="668" spans="1:4">
      <c r="A668" s="292">
        <v>45221</v>
      </c>
      <c r="C668" s="2">
        <v>0</v>
      </c>
    </row>
    <row r="669" spans="1:4">
      <c r="A669" s="292">
        <v>45222</v>
      </c>
      <c r="C669" s="2">
        <v>217561</v>
      </c>
      <c r="D669" s="2">
        <v>109.48336500000001</v>
      </c>
    </row>
    <row r="670" spans="1:4">
      <c r="A670" s="292">
        <v>45223</v>
      </c>
      <c r="C670" s="2">
        <v>411718</v>
      </c>
      <c r="D670" s="2">
        <v>112.132565</v>
      </c>
    </row>
    <row r="671" spans="1:4">
      <c r="A671" s="292">
        <v>45224</v>
      </c>
      <c r="C671" s="2">
        <v>444664</v>
      </c>
      <c r="D671" s="2">
        <v>112.37459200000001</v>
      </c>
    </row>
    <row r="672" spans="1:4">
      <c r="A672" s="292">
        <v>45225</v>
      </c>
      <c r="C672" s="2">
        <v>561447</v>
      </c>
      <c r="D672" s="2">
        <v>111.891136</v>
      </c>
    </row>
    <row r="673" spans="1:4">
      <c r="A673" s="292">
        <v>45226</v>
      </c>
      <c r="C673" s="2">
        <v>384831</v>
      </c>
      <c r="D673" s="2">
        <v>112.411946</v>
      </c>
    </row>
    <row r="674" spans="1:4">
      <c r="A674" s="292">
        <v>45227</v>
      </c>
      <c r="C674" s="2">
        <v>0</v>
      </c>
    </row>
    <row r="675" spans="1:4">
      <c r="A675" s="292">
        <v>45228</v>
      </c>
      <c r="C675" s="2">
        <v>0</v>
      </c>
    </row>
    <row r="676" spans="1:4">
      <c r="A676" s="292">
        <v>45229</v>
      </c>
      <c r="C676" s="2">
        <v>413438</v>
      </c>
      <c r="D676" s="2">
        <v>112.91153300000001</v>
      </c>
    </row>
    <row r="677" spans="1:4">
      <c r="A677" s="292">
        <v>45230</v>
      </c>
      <c r="C677" s="2">
        <v>406571</v>
      </c>
      <c r="D677" s="2">
        <v>113.74244400000001</v>
      </c>
    </row>
    <row r="678" spans="1:4">
      <c r="A678" s="292">
        <v>45231</v>
      </c>
      <c r="C678" s="2">
        <v>603094</v>
      </c>
      <c r="D678" s="2">
        <v>114.708771</v>
      </c>
    </row>
    <row r="679" spans="1:4">
      <c r="A679" s="292">
        <v>45232</v>
      </c>
      <c r="C679" s="2">
        <v>0</v>
      </c>
    </row>
    <row r="680" spans="1:4">
      <c r="A680" s="292">
        <v>45233</v>
      </c>
      <c r="C680" s="2">
        <v>412080</v>
      </c>
      <c r="D680" s="2">
        <v>116.463121</v>
      </c>
    </row>
    <row r="681" spans="1:4">
      <c r="A681" s="292">
        <v>45234</v>
      </c>
      <c r="C681" s="2">
        <v>0</v>
      </c>
    </row>
    <row r="682" spans="1:4">
      <c r="A682" s="292">
        <v>45235</v>
      </c>
      <c r="C682" s="2">
        <v>0</v>
      </c>
    </row>
    <row r="683" spans="1:4">
      <c r="A683" s="292">
        <v>45236</v>
      </c>
      <c r="C683" s="2">
        <v>169444</v>
      </c>
      <c r="D683" s="2">
        <v>118.216857</v>
      </c>
    </row>
    <row r="684" spans="1:4">
      <c r="A684" s="292">
        <v>45237</v>
      </c>
      <c r="C684" s="2">
        <v>351809</v>
      </c>
      <c r="D684" s="2">
        <v>118.915047</v>
      </c>
    </row>
    <row r="685" spans="1:4">
      <c r="A685" s="292">
        <v>45238</v>
      </c>
      <c r="C685" s="2">
        <v>583014</v>
      </c>
      <c r="D685" s="2">
        <v>119.807045</v>
      </c>
    </row>
    <row r="686" spans="1:4">
      <c r="A686" s="292">
        <v>45239</v>
      </c>
      <c r="C686" s="2">
        <v>165952</v>
      </c>
      <c r="D686" s="2">
        <v>118.029134</v>
      </c>
    </row>
    <row r="687" spans="1:4">
      <c r="A687" s="292">
        <v>45240</v>
      </c>
      <c r="C687" s="2">
        <v>149682</v>
      </c>
      <c r="D687" s="2">
        <v>118.13369</v>
      </c>
    </row>
    <row r="688" spans="1:4">
      <c r="A688" s="292">
        <v>45241</v>
      </c>
      <c r="C688" s="2">
        <v>0</v>
      </c>
    </row>
    <row r="689" spans="1:4">
      <c r="A689" s="292">
        <v>45242</v>
      </c>
      <c r="C689" s="2">
        <v>0</v>
      </c>
    </row>
    <row r="690" spans="1:4">
      <c r="A690" s="292">
        <v>45243</v>
      </c>
      <c r="C690" s="2">
        <v>702982</v>
      </c>
      <c r="D690" s="2">
        <v>119.767726</v>
      </c>
    </row>
    <row r="691" spans="1:4">
      <c r="A691" s="292">
        <v>45244</v>
      </c>
      <c r="C691" s="2">
        <v>398835</v>
      </c>
      <c r="D691" s="2">
        <v>121.21689600000001</v>
      </c>
    </row>
    <row r="692" spans="1:4">
      <c r="A692" s="292">
        <v>45245</v>
      </c>
      <c r="C692" s="2">
        <v>0</v>
      </c>
    </row>
    <row r="693" spans="1:4">
      <c r="A693" s="292">
        <v>45246</v>
      </c>
      <c r="C693" s="2">
        <v>503972</v>
      </c>
      <c r="D693" s="2">
        <v>121.907275</v>
      </c>
    </row>
    <row r="694" spans="1:4">
      <c r="A694" s="292">
        <v>45247</v>
      </c>
      <c r="C694" s="2">
        <v>643437</v>
      </c>
      <c r="D694" s="2">
        <v>123.37233500000001</v>
      </c>
    </row>
    <row r="695" spans="1:4">
      <c r="A695" s="292">
        <v>45248</v>
      </c>
      <c r="C695" s="2">
        <v>0</v>
      </c>
    </row>
    <row r="696" spans="1:4">
      <c r="A696" s="292">
        <v>45249</v>
      </c>
      <c r="C696" s="2">
        <v>0</v>
      </c>
    </row>
    <row r="697" spans="1:4">
      <c r="A697" s="292">
        <v>45250</v>
      </c>
      <c r="C697" s="2">
        <v>189400</v>
      </c>
      <c r="D697" s="2">
        <v>123.970857</v>
      </c>
    </row>
    <row r="698" spans="1:4">
      <c r="A698" s="292">
        <v>45251</v>
      </c>
      <c r="C698" s="2">
        <v>154397</v>
      </c>
      <c r="D698" s="2">
        <v>123.804856</v>
      </c>
    </row>
    <row r="699" spans="1:4">
      <c r="A699" s="292">
        <v>45252</v>
      </c>
      <c r="C699" s="2">
        <v>845368</v>
      </c>
      <c r="D699" s="2">
        <v>124.644605</v>
      </c>
    </row>
    <row r="700" spans="1:4">
      <c r="A700" s="292">
        <v>45253</v>
      </c>
      <c r="C700" s="2">
        <v>324948</v>
      </c>
      <c r="D700" s="2">
        <v>124.987532</v>
      </c>
    </row>
    <row r="701" spans="1:4">
      <c r="A701" s="292">
        <v>45254</v>
      </c>
      <c r="C701" s="2">
        <v>314679</v>
      </c>
      <c r="D701" s="2">
        <v>123.863452</v>
      </c>
    </row>
    <row r="702" spans="1:4">
      <c r="A702" s="292">
        <v>45255</v>
      </c>
      <c r="C702" s="2">
        <v>0</v>
      </c>
    </row>
    <row r="703" spans="1:4">
      <c r="A703" s="292">
        <v>45256</v>
      </c>
      <c r="C703" s="2">
        <v>0</v>
      </c>
    </row>
    <row r="704" spans="1:4">
      <c r="A704" s="292">
        <v>45257</v>
      </c>
      <c r="C704" s="2">
        <v>298223</v>
      </c>
      <c r="D704" s="2">
        <v>123.13945099999999</v>
      </c>
    </row>
    <row r="705" spans="1:4">
      <c r="A705" s="292">
        <v>45258</v>
      </c>
      <c r="C705" s="2">
        <v>255676</v>
      </c>
      <c r="D705" s="2">
        <v>122.668111</v>
      </c>
    </row>
    <row r="706" spans="1:4">
      <c r="A706" s="292">
        <v>45259</v>
      </c>
      <c r="C706" s="2">
        <v>399607</v>
      </c>
      <c r="D706" s="2">
        <v>123.02573</v>
      </c>
    </row>
    <row r="707" spans="1:4">
      <c r="A707" s="292">
        <v>45260</v>
      </c>
      <c r="C707" s="2">
        <v>375947</v>
      </c>
      <c r="D707" s="2">
        <v>123.984956</v>
      </c>
    </row>
    <row r="708" spans="1:4">
      <c r="A708" s="292">
        <v>45261</v>
      </c>
      <c r="C708" s="2">
        <v>65555</v>
      </c>
      <c r="D708" s="2">
        <v>122.640336</v>
      </c>
    </row>
    <row r="709" spans="1:4">
      <c r="A709" s="292">
        <v>45262</v>
      </c>
      <c r="C709" s="2">
        <v>0</v>
      </c>
    </row>
    <row r="710" spans="1:4">
      <c r="A710" s="292">
        <v>45263</v>
      </c>
      <c r="C710" s="2">
        <v>0</v>
      </c>
    </row>
    <row r="711" spans="1:4">
      <c r="A711" s="292">
        <v>45264</v>
      </c>
      <c r="C711" s="2">
        <v>354487</v>
      </c>
      <c r="D711" s="2">
        <v>121.946183</v>
      </c>
    </row>
    <row r="712" spans="1:4">
      <c r="A712" s="292">
        <v>45265</v>
      </c>
      <c r="C712" s="2">
        <v>101888</v>
      </c>
      <c r="D712" s="2">
        <v>119.766473</v>
      </c>
    </row>
    <row r="713" spans="1:4">
      <c r="A713" s="292">
        <v>45266</v>
      </c>
      <c r="C713" s="2">
        <v>111984</v>
      </c>
      <c r="D713" s="2">
        <v>117.93412600000001</v>
      </c>
    </row>
    <row r="714" spans="1:4">
      <c r="A714" s="292">
        <v>45267</v>
      </c>
      <c r="C714" s="2">
        <v>143788</v>
      </c>
      <c r="D714" s="2">
        <v>108.93235300000001</v>
      </c>
    </row>
    <row r="715" spans="1:4">
      <c r="A715" s="292">
        <v>45268</v>
      </c>
      <c r="C715" s="2">
        <v>321623</v>
      </c>
      <c r="D715" s="2">
        <v>111.362576</v>
      </c>
    </row>
    <row r="716" spans="1:4">
      <c r="A716" s="292">
        <v>45269</v>
      </c>
      <c r="C716" s="2">
        <v>0</v>
      </c>
    </row>
    <row r="717" spans="1:4">
      <c r="A717" s="292">
        <v>45270</v>
      </c>
      <c r="C717" s="2">
        <v>0</v>
      </c>
    </row>
    <row r="718" spans="1:4">
      <c r="A718" s="292">
        <v>45271</v>
      </c>
      <c r="C718" s="2">
        <v>164264</v>
      </c>
      <c r="D718" s="2">
        <v>113.986141</v>
      </c>
    </row>
    <row r="719" spans="1:4">
      <c r="A719" s="292">
        <v>45272</v>
      </c>
      <c r="C719" s="2">
        <v>202251</v>
      </c>
      <c r="D719" s="2">
        <v>113.04081600000001</v>
      </c>
    </row>
    <row r="720" spans="1:4">
      <c r="A720" s="292">
        <v>45273</v>
      </c>
      <c r="C720" s="2">
        <v>227877</v>
      </c>
      <c r="D720" s="2">
        <v>110.07726099999999</v>
      </c>
    </row>
    <row r="721" spans="1:4">
      <c r="A721" s="292">
        <v>45274</v>
      </c>
      <c r="C721" s="2">
        <v>268924</v>
      </c>
      <c r="D721" s="2">
        <v>110.004733</v>
      </c>
    </row>
    <row r="722" spans="1:4">
      <c r="A722" s="292">
        <v>45275</v>
      </c>
      <c r="C722" s="2">
        <v>296065</v>
      </c>
      <c r="D722" s="2">
        <v>110.227559</v>
      </c>
    </row>
    <row r="723" spans="1:4">
      <c r="A723" s="292">
        <v>45276</v>
      </c>
      <c r="C723" s="2">
        <v>0</v>
      </c>
    </row>
    <row r="724" spans="1:4">
      <c r="A724" s="292">
        <v>45277</v>
      </c>
      <c r="C724" s="2">
        <v>0</v>
      </c>
    </row>
    <row r="725" spans="1:4">
      <c r="A725" s="292">
        <v>45278</v>
      </c>
      <c r="C725" s="2">
        <v>287615</v>
      </c>
      <c r="D725" s="2">
        <v>110.033198</v>
      </c>
    </row>
    <row r="726" spans="1:4">
      <c r="A726" s="292">
        <v>45279</v>
      </c>
      <c r="C726" s="2">
        <v>308656</v>
      </c>
      <c r="D726" s="2">
        <v>109.88434599999999</v>
      </c>
    </row>
    <row r="727" spans="1:4">
      <c r="A727" s="292">
        <v>45280</v>
      </c>
      <c r="C727" s="2">
        <v>788099</v>
      </c>
      <c r="D727" s="2">
        <v>108.06371300000001</v>
      </c>
    </row>
    <row r="728" spans="1:4">
      <c r="A728" s="292">
        <v>45281</v>
      </c>
      <c r="C728" s="2">
        <v>1136673</v>
      </c>
      <c r="D728" s="2">
        <v>103.06913400000001</v>
      </c>
    </row>
    <row r="729" spans="1:4">
      <c r="A729" s="292">
        <v>45282</v>
      </c>
      <c r="C729" s="2">
        <v>354922</v>
      </c>
      <c r="D729" s="2">
        <v>102.754379</v>
      </c>
    </row>
    <row r="730" spans="1:4">
      <c r="A730" s="292">
        <v>45283</v>
      </c>
      <c r="C730" s="2">
        <v>0</v>
      </c>
    </row>
    <row r="731" spans="1:4">
      <c r="A731" s="292">
        <v>45284</v>
      </c>
      <c r="C731" s="2">
        <v>0</v>
      </c>
    </row>
    <row r="732" spans="1:4">
      <c r="A732" s="292">
        <v>45285</v>
      </c>
      <c r="C732" s="2">
        <v>0</v>
      </c>
    </row>
    <row r="733" spans="1:4">
      <c r="A733" s="292">
        <v>45286</v>
      </c>
      <c r="C733" s="2">
        <v>268245</v>
      </c>
      <c r="D733" s="2">
        <v>104.197338</v>
      </c>
    </row>
    <row r="734" spans="1:4">
      <c r="A734" s="292">
        <v>45287</v>
      </c>
      <c r="C734" s="2">
        <v>270679</v>
      </c>
      <c r="D734" s="2">
        <v>104.001955</v>
      </c>
    </row>
    <row r="735" spans="1:4">
      <c r="A735" s="292">
        <v>45288</v>
      </c>
      <c r="C735" s="2">
        <v>687343</v>
      </c>
      <c r="D735" s="2">
        <v>105.97995</v>
      </c>
    </row>
    <row r="736" spans="1:4">
      <c r="A736" s="292">
        <v>45289</v>
      </c>
      <c r="C736" s="2">
        <v>131636</v>
      </c>
      <c r="D736" s="2">
        <v>111.18047</v>
      </c>
    </row>
    <row r="737" spans="1:4">
      <c r="A737" s="292">
        <v>45290</v>
      </c>
      <c r="C737" s="2">
        <v>0</v>
      </c>
    </row>
    <row r="738" spans="1:4">
      <c r="A738" s="292">
        <v>45291</v>
      </c>
      <c r="C738" s="2">
        <v>0</v>
      </c>
    </row>
    <row r="739" spans="1:4">
      <c r="A739" s="292">
        <v>45292</v>
      </c>
      <c r="C739" s="2">
        <v>0</v>
      </c>
    </row>
    <row r="740" spans="1:4">
      <c r="A740" s="292">
        <v>45293</v>
      </c>
      <c r="C740" s="2">
        <v>140000</v>
      </c>
      <c r="D740" s="2">
        <v>108.06846400000001</v>
      </c>
    </row>
    <row r="741" spans="1:4">
      <c r="A741" s="292">
        <v>45294</v>
      </c>
      <c r="C741" s="2">
        <v>151910</v>
      </c>
      <c r="D741" s="2">
        <v>105.675353</v>
      </c>
    </row>
    <row r="742" spans="1:4">
      <c r="A742" s="292">
        <v>45295</v>
      </c>
      <c r="C742" s="2">
        <v>183810</v>
      </c>
      <c r="D742" s="2">
        <v>105.03169</v>
      </c>
    </row>
    <row r="743" spans="1:4">
      <c r="A743" s="292">
        <v>45296</v>
      </c>
      <c r="C743" s="2">
        <v>133920</v>
      </c>
      <c r="D743" s="2">
        <v>105.52379500000001</v>
      </c>
    </row>
    <row r="744" spans="1:4">
      <c r="A744" s="292">
        <v>45297</v>
      </c>
      <c r="C744" s="2">
        <v>0</v>
      </c>
    </row>
    <row r="745" spans="1:4">
      <c r="A745" s="292">
        <v>45298</v>
      </c>
      <c r="C745" s="2">
        <v>0</v>
      </c>
    </row>
    <row r="746" spans="1:4">
      <c r="A746" s="292">
        <v>45299</v>
      </c>
      <c r="C746" s="2">
        <v>199974</v>
      </c>
      <c r="D746" s="2">
        <v>105.761098</v>
      </c>
    </row>
    <row r="747" spans="1:4">
      <c r="A747" s="292">
        <v>45300</v>
      </c>
      <c r="C747" s="2">
        <v>245313</v>
      </c>
      <c r="D747" s="2">
        <v>106.947558</v>
      </c>
    </row>
    <row r="748" spans="1:4">
      <c r="A748" s="292">
        <v>45301</v>
      </c>
      <c r="C748" s="2">
        <v>191798</v>
      </c>
      <c r="D748" s="2">
        <v>107.10207699999999</v>
      </c>
    </row>
    <row r="749" spans="1:4">
      <c r="A749" s="292">
        <v>45302</v>
      </c>
      <c r="C749" s="2">
        <v>443475</v>
      </c>
      <c r="D749" s="2">
        <v>108.02479700000001</v>
      </c>
    </row>
    <row r="750" spans="1:4">
      <c r="A750" s="292">
        <v>45303</v>
      </c>
      <c r="C750" s="2">
        <v>811293</v>
      </c>
      <c r="D750" s="2">
        <v>110.282072</v>
      </c>
    </row>
    <row r="751" spans="1:4">
      <c r="A751" s="292">
        <v>45304</v>
      </c>
      <c r="C751" s="2">
        <v>0</v>
      </c>
    </row>
    <row r="752" spans="1:4">
      <c r="A752" s="292">
        <v>45305</v>
      </c>
      <c r="C752" s="2">
        <v>0</v>
      </c>
    </row>
    <row r="753" spans="1:4">
      <c r="A753" s="292">
        <v>45306</v>
      </c>
      <c r="C753" s="2">
        <v>460449</v>
      </c>
      <c r="D753" s="2">
        <v>112.490118</v>
      </c>
    </row>
    <row r="754" spans="1:4">
      <c r="A754" s="292">
        <v>45307</v>
      </c>
      <c r="C754" s="2">
        <v>701686</v>
      </c>
      <c r="D754" s="2">
        <v>115.26860499999999</v>
      </c>
    </row>
    <row r="755" spans="1:4">
      <c r="A755" s="292">
        <v>45308</v>
      </c>
      <c r="C755" s="2">
        <v>412507</v>
      </c>
      <c r="D755" s="2">
        <v>116.181878</v>
      </c>
    </row>
    <row r="756" spans="1:4">
      <c r="A756" s="292">
        <v>45309</v>
      </c>
      <c r="C756" s="2">
        <v>433941</v>
      </c>
      <c r="D756" s="2">
        <v>116.920333</v>
      </c>
    </row>
    <row r="757" spans="1:4">
      <c r="A757" s="292">
        <v>45310</v>
      </c>
      <c r="C757" s="2">
        <v>246088</v>
      </c>
      <c r="D757" s="2">
        <v>116.773619</v>
      </c>
    </row>
    <row r="758" spans="1:4">
      <c r="A758" s="292">
        <v>45311</v>
      </c>
      <c r="C758" s="2">
        <v>0</v>
      </c>
    </row>
    <row r="759" spans="1:4">
      <c r="A759" s="292">
        <v>45312</v>
      </c>
      <c r="C759" s="2">
        <v>0</v>
      </c>
    </row>
    <row r="760" spans="1:4">
      <c r="A760" s="292">
        <v>45313</v>
      </c>
      <c r="C760" s="2">
        <v>331258</v>
      </c>
      <c r="D760" s="2">
        <v>115.59283600000001</v>
      </c>
    </row>
    <row r="761" spans="1:4">
      <c r="A761" s="292">
        <v>45314</v>
      </c>
      <c r="C761" s="2">
        <v>149044</v>
      </c>
      <c r="D761" s="2">
        <v>114.41069299999999</v>
      </c>
    </row>
    <row r="762" spans="1:4">
      <c r="A762" s="292">
        <v>45315</v>
      </c>
      <c r="C762" s="2">
        <v>275013</v>
      </c>
      <c r="D762" s="2">
        <v>113.674031</v>
      </c>
    </row>
    <row r="763" spans="1:4">
      <c r="A763" s="292">
        <v>45316</v>
      </c>
      <c r="C763" s="2">
        <v>444198</v>
      </c>
      <c r="D763" s="2">
        <v>112.78954299999999</v>
      </c>
    </row>
    <row r="764" spans="1:4">
      <c r="A764" s="292">
        <v>45317</v>
      </c>
      <c r="C764" s="2">
        <v>254762</v>
      </c>
      <c r="D764" s="2">
        <v>113.047602</v>
      </c>
    </row>
    <row r="765" spans="1:4">
      <c r="A765" s="292">
        <v>45318</v>
      </c>
      <c r="C765" s="2">
        <v>0</v>
      </c>
    </row>
    <row r="766" spans="1:4">
      <c r="A766" s="292">
        <v>45319</v>
      </c>
      <c r="C766" s="2">
        <v>0</v>
      </c>
    </row>
    <row r="767" spans="1:4">
      <c r="A767" s="292">
        <v>45320</v>
      </c>
      <c r="C767" s="2">
        <v>439759</v>
      </c>
      <c r="D767" s="2">
        <v>112.499004</v>
      </c>
    </row>
    <row r="768" spans="1:4">
      <c r="A768" s="292">
        <v>45321</v>
      </c>
      <c r="C768" s="2">
        <v>717876</v>
      </c>
      <c r="D768" s="2">
        <v>111.390877</v>
      </c>
    </row>
    <row r="769" spans="1:4">
      <c r="A769" s="292">
        <v>45322</v>
      </c>
      <c r="C769" s="2">
        <v>522671</v>
      </c>
      <c r="D769" s="2">
        <v>112.377274</v>
      </c>
    </row>
    <row r="770" spans="1:4">
      <c r="A770" s="292">
        <v>45323</v>
      </c>
      <c r="C770" s="2">
        <v>507378</v>
      </c>
      <c r="D770" s="2">
        <v>111.85274099999999</v>
      </c>
    </row>
    <row r="771" spans="1:4">
      <c r="A771" s="292">
        <v>45324</v>
      </c>
      <c r="C771" s="2">
        <v>427482</v>
      </c>
      <c r="D771" s="2">
        <v>111.60793099999999</v>
      </c>
    </row>
    <row r="772" spans="1:4">
      <c r="A772" s="292">
        <v>45325</v>
      </c>
      <c r="C772" s="2">
        <v>0</v>
      </c>
    </row>
    <row r="773" spans="1:4">
      <c r="A773" s="292">
        <v>45326</v>
      </c>
      <c r="C773" s="2">
        <v>0</v>
      </c>
    </row>
    <row r="774" spans="1:4">
      <c r="A774" s="292">
        <v>45327</v>
      </c>
      <c r="C774" s="2">
        <v>536185</v>
      </c>
      <c r="D774" s="2">
        <v>111.584362</v>
      </c>
    </row>
    <row r="775" spans="1:4">
      <c r="A775" s="292">
        <v>45328</v>
      </c>
      <c r="C775" s="2">
        <v>317869</v>
      </c>
      <c r="D775" s="2">
        <v>112.161666</v>
      </c>
    </row>
    <row r="776" spans="1:4">
      <c r="A776" s="292">
        <v>45329</v>
      </c>
      <c r="C776" s="2">
        <v>967563</v>
      </c>
      <c r="D776" s="2">
        <v>111.64981899999999</v>
      </c>
    </row>
    <row r="777" spans="1:4">
      <c r="A777" s="292">
        <v>45330</v>
      </c>
      <c r="C777" s="2">
        <v>619659</v>
      </c>
      <c r="D777" s="2">
        <v>111.794428</v>
      </c>
    </row>
    <row r="778" spans="1:4">
      <c r="A778" s="292">
        <v>45331</v>
      </c>
      <c r="C778" s="2">
        <v>726772</v>
      </c>
      <c r="D778" s="2">
        <v>111.05597299999999</v>
      </c>
    </row>
    <row r="779" spans="1:4">
      <c r="A779" s="292">
        <v>45332</v>
      </c>
      <c r="C779" s="2">
        <v>0</v>
      </c>
    </row>
    <row r="780" spans="1:4">
      <c r="A780" s="292">
        <v>45333</v>
      </c>
      <c r="C780" s="2">
        <v>0</v>
      </c>
    </row>
    <row r="781" spans="1:4">
      <c r="A781" s="292">
        <v>45334</v>
      </c>
      <c r="C781" s="2">
        <v>0</v>
      </c>
    </row>
    <row r="782" spans="1:4">
      <c r="A782" s="292">
        <v>45335</v>
      </c>
      <c r="C782" s="2">
        <v>0</v>
      </c>
    </row>
    <row r="783" spans="1:4">
      <c r="A783" s="292">
        <v>45336</v>
      </c>
      <c r="C783" s="2">
        <v>149684</v>
      </c>
      <c r="D783" s="2">
        <v>110.328801</v>
      </c>
    </row>
    <row r="784" spans="1:4">
      <c r="A784" s="292">
        <v>45337</v>
      </c>
      <c r="C784" s="2">
        <v>47231</v>
      </c>
      <c r="D784" s="2">
        <v>110.193517</v>
      </c>
    </row>
    <row r="785" spans="1:4">
      <c r="A785" s="292">
        <v>45338</v>
      </c>
      <c r="C785" s="2">
        <v>498280</v>
      </c>
      <c r="D785" s="2">
        <v>110.01171600000001</v>
      </c>
    </row>
    <row r="786" spans="1:4">
      <c r="A786" s="292">
        <v>45339</v>
      </c>
      <c r="C786" s="2">
        <v>0</v>
      </c>
    </row>
    <row r="787" spans="1:4">
      <c r="A787" s="292">
        <v>45340</v>
      </c>
      <c r="C787" s="2">
        <v>0</v>
      </c>
    </row>
    <row r="788" spans="1:4">
      <c r="A788" s="292">
        <v>45341</v>
      </c>
      <c r="C788" s="2">
        <v>160725</v>
      </c>
      <c r="D788" s="2">
        <v>109.855559</v>
      </c>
    </row>
    <row r="789" spans="1:4">
      <c r="A789" s="292">
        <v>45342</v>
      </c>
      <c r="C789" s="2">
        <v>648680</v>
      </c>
      <c r="D789" s="2">
        <v>108.635008</v>
      </c>
    </row>
    <row r="790" spans="1:4">
      <c r="A790" s="292">
        <v>45343</v>
      </c>
      <c r="C790" s="2">
        <v>528550</v>
      </c>
      <c r="D790" s="2">
        <v>107.522167</v>
      </c>
    </row>
    <row r="791" spans="1:4">
      <c r="A791" s="292">
        <v>45344</v>
      </c>
      <c r="C791" s="2">
        <v>561609</v>
      </c>
      <c r="D791" s="2">
        <v>105.018322</v>
      </c>
    </row>
    <row r="792" spans="1:4">
      <c r="A792" s="292">
        <v>45345</v>
      </c>
      <c r="C792" s="2">
        <v>912351</v>
      </c>
      <c r="D792" s="2">
        <v>100.35500999999999</v>
      </c>
    </row>
    <row r="793" spans="1:4">
      <c r="A793" s="292">
        <v>45346</v>
      </c>
      <c r="C793" s="2">
        <v>0</v>
      </c>
    </row>
    <row r="794" spans="1:4">
      <c r="A794" s="292">
        <v>45347</v>
      </c>
      <c r="C794" s="2">
        <v>0</v>
      </c>
    </row>
    <row r="795" spans="1:4">
      <c r="A795" s="292">
        <v>45348</v>
      </c>
      <c r="C795" s="2">
        <v>640459</v>
      </c>
      <c r="D795" s="2">
        <v>100.14894200000001</v>
      </c>
    </row>
    <row r="796" spans="1:4">
      <c r="A796" s="292">
        <v>45349</v>
      </c>
      <c r="C796" s="2">
        <v>688173</v>
      </c>
      <c r="D796" s="2">
        <v>99.609846000000005</v>
      </c>
    </row>
    <row r="797" spans="1:4">
      <c r="A797" s="292">
        <v>45350</v>
      </c>
      <c r="C797" s="2">
        <v>449570</v>
      </c>
      <c r="D797" s="2">
        <v>99.826508000000004</v>
      </c>
    </row>
    <row r="798" spans="1:4">
      <c r="A798" s="292">
        <v>45351</v>
      </c>
      <c r="C798" s="2">
        <v>505430</v>
      </c>
      <c r="D798" s="2">
        <v>100.538983</v>
      </c>
    </row>
    <row r="799" spans="1:4">
      <c r="A799" s="292">
        <v>45352</v>
      </c>
      <c r="C799" s="2">
        <v>141582</v>
      </c>
      <c r="D799" s="2">
        <v>100.43691800000001</v>
      </c>
    </row>
    <row r="800" spans="1:4">
      <c r="A800" s="292">
        <v>45353</v>
      </c>
      <c r="C800" s="2">
        <v>0</v>
      </c>
    </row>
    <row r="801" spans="1:4">
      <c r="A801" s="292">
        <v>45354</v>
      </c>
      <c r="C801" s="2">
        <v>0</v>
      </c>
    </row>
    <row r="802" spans="1:4">
      <c r="A802" s="292">
        <v>45355</v>
      </c>
      <c r="C802" s="2">
        <v>132204</v>
      </c>
      <c r="D802" s="2">
        <v>100.98652800000001</v>
      </c>
    </row>
    <row r="803" spans="1:4">
      <c r="A803" s="292">
        <v>45356</v>
      </c>
      <c r="C803" s="2">
        <v>198156</v>
      </c>
      <c r="D803" s="2">
        <v>100.51001599999999</v>
      </c>
    </row>
    <row r="804" spans="1:4">
      <c r="A804" s="292">
        <v>45357</v>
      </c>
      <c r="C804" s="2">
        <v>283972</v>
      </c>
      <c r="D804" s="2">
        <v>100.07219600000001</v>
      </c>
    </row>
    <row r="805" spans="1:4">
      <c r="A805" s="292">
        <v>45358</v>
      </c>
      <c r="C805" s="2">
        <v>372956</v>
      </c>
      <c r="D805" s="2">
        <v>99.929001999999997</v>
      </c>
    </row>
    <row r="806" spans="1:4">
      <c r="A806" s="292">
        <v>45359</v>
      </c>
      <c r="C806" s="2">
        <v>396260</v>
      </c>
      <c r="D806" s="2">
        <v>99.865841000000003</v>
      </c>
    </row>
    <row r="807" spans="1:4">
      <c r="A807" s="292">
        <v>45360</v>
      </c>
      <c r="C807" s="2">
        <v>0</v>
      </c>
    </row>
    <row r="808" spans="1:4">
      <c r="A808" s="292">
        <v>45361</v>
      </c>
      <c r="C808" s="2">
        <v>0</v>
      </c>
    </row>
    <row r="809" spans="1:4">
      <c r="A809" s="292">
        <v>45362</v>
      </c>
      <c r="C809" s="2">
        <v>999459</v>
      </c>
      <c r="D809" s="2">
        <v>98.677249000000003</v>
      </c>
    </row>
    <row r="810" spans="1:4">
      <c r="A810" s="292">
        <v>45363</v>
      </c>
      <c r="C810" s="2">
        <v>97970</v>
      </c>
      <c r="D810" s="2">
        <v>99.502483999999995</v>
      </c>
    </row>
    <row r="811" spans="1:4">
      <c r="A811" s="292">
        <v>45364</v>
      </c>
      <c r="C811" s="2">
        <v>508271</v>
      </c>
      <c r="D811" s="2">
        <v>98.404700000000005</v>
      </c>
    </row>
    <row r="812" spans="1:4">
      <c r="A812" s="292">
        <v>45365</v>
      </c>
      <c r="C812" s="2">
        <v>360039</v>
      </c>
      <c r="D812" s="2">
        <v>97.663945999999996</v>
      </c>
    </row>
    <row r="813" spans="1:4">
      <c r="A813" s="292">
        <v>45366</v>
      </c>
      <c r="C813" s="2">
        <v>348106</v>
      </c>
      <c r="D813" s="2">
        <v>96.944798000000006</v>
      </c>
    </row>
    <row r="814" spans="1:4">
      <c r="A814" s="292">
        <v>45367</v>
      </c>
      <c r="C814" s="2">
        <v>0</v>
      </c>
    </row>
    <row r="815" spans="1:4">
      <c r="A815" s="292">
        <v>45368</v>
      </c>
      <c r="C815" s="2">
        <v>0</v>
      </c>
    </row>
    <row r="816" spans="1:4">
      <c r="A816" s="292">
        <v>45369</v>
      </c>
      <c r="C816" s="2">
        <v>213999</v>
      </c>
      <c r="D816" s="2">
        <v>96.178117</v>
      </c>
    </row>
    <row r="817" spans="1:4">
      <c r="A817" s="292">
        <v>45370</v>
      </c>
      <c r="C817" s="2">
        <v>284172</v>
      </c>
      <c r="D817" s="2">
        <v>95.314374000000001</v>
      </c>
    </row>
    <row r="818" spans="1:4">
      <c r="A818" s="292">
        <v>45371</v>
      </c>
      <c r="C818" s="2">
        <v>394859</v>
      </c>
      <c r="D818" s="2">
        <v>94.658443000000005</v>
      </c>
    </row>
    <row r="819" spans="1:4">
      <c r="A819" s="292">
        <v>45372</v>
      </c>
      <c r="C819" s="2">
        <v>247881</v>
      </c>
      <c r="D819" s="2">
        <v>95.507555999999994</v>
      </c>
    </row>
    <row r="820" spans="1:4">
      <c r="A820" s="292">
        <v>45373</v>
      </c>
      <c r="C820" s="2">
        <v>316758</v>
      </c>
      <c r="D820" s="2">
        <v>99.096723999999995</v>
      </c>
    </row>
    <row r="821" spans="1:4">
      <c r="A821" s="292">
        <v>45374</v>
      </c>
      <c r="C821" s="2">
        <v>0</v>
      </c>
    </row>
    <row r="822" spans="1:4">
      <c r="A822" s="292">
        <v>45375</v>
      </c>
      <c r="C822" s="2">
        <v>0</v>
      </c>
    </row>
    <row r="823" spans="1:4">
      <c r="A823" s="292">
        <v>45376</v>
      </c>
      <c r="C823" s="2">
        <v>167860</v>
      </c>
      <c r="D823" s="2">
        <v>96.427767000000003</v>
      </c>
    </row>
    <row r="824" spans="1:4">
      <c r="A824" s="292">
        <v>45377</v>
      </c>
      <c r="C824" s="2">
        <v>482221</v>
      </c>
      <c r="D824" s="2">
        <v>98.018242000000001</v>
      </c>
    </row>
    <row r="825" spans="1:4">
      <c r="A825" s="292">
        <v>45378</v>
      </c>
      <c r="C825" s="2">
        <v>311687</v>
      </c>
      <c r="D825" s="2">
        <v>97.895160000000004</v>
      </c>
    </row>
    <row r="826" spans="1:4">
      <c r="A826" s="292">
        <v>45379</v>
      </c>
      <c r="C826" s="2">
        <v>950670</v>
      </c>
      <c r="D826" s="2">
        <v>101.68589799999999</v>
      </c>
    </row>
    <row r="827" spans="1:4">
      <c r="A827" s="292">
        <v>45380</v>
      </c>
      <c r="C827" s="2">
        <v>0</v>
      </c>
    </row>
    <row r="828" spans="1:4">
      <c r="A828" s="292">
        <v>45381</v>
      </c>
      <c r="C828" s="2">
        <v>0</v>
      </c>
    </row>
    <row r="829" spans="1:4">
      <c r="A829" s="292">
        <v>45382</v>
      </c>
      <c r="C829" s="2">
        <v>0</v>
      </c>
    </row>
    <row r="830" spans="1:4">
      <c r="A830" s="292">
        <v>45383</v>
      </c>
      <c r="C830" s="2">
        <v>234418</v>
      </c>
      <c r="D830" s="2">
        <v>96.004956000000007</v>
      </c>
    </row>
    <row r="831" spans="1:4">
      <c r="A831" s="292">
        <v>45384</v>
      </c>
      <c r="C831" s="2">
        <v>145727</v>
      </c>
      <c r="D831" s="2">
        <v>96.716280999999995</v>
      </c>
    </row>
    <row r="832" spans="1:4">
      <c r="A832" s="292">
        <v>45385</v>
      </c>
      <c r="C832" s="2">
        <v>191065</v>
      </c>
      <c r="D832" s="2">
        <v>97.519793000000007</v>
      </c>
    </row>
    <row r="833" spans="1:4">
      <c r="A833" s="292">
        <v>45386</v>
      </c>
      <c r="C833" s="2">
        <v>183574</v>
      </c>
      <c r="D833" s="2">
        <v>98.124363000000002</v>
      </c>
    </row>
    <row r="834" spans="1:4">
      <c r="A834" s="292">
        <v>45387</v>
      </c>
      <c r="C834" s="2">
        <v>289892</v>
      </c>
      <c r="D834" s="2">
        <v>99.045931999999993</v>
      </c>
    </row>
    <row r="835" spans="1:4">
      <c r="A835" s="292">
        <v>45388</v>
      </c>
      <c r="C835" s="2">
        <v>0</v>
      </c>
    </row>
    <row r="836" spans="1:4">
      <c r="A836" s="292">
        <v>45389</v>
      </c>
      <c r="C836" s="2">
        <v>0</v>
      </c>
    </row>
    <row r="837" spans="1:4">
      <c r="A837" s="292">
        <v>45390</v>
      </c>
      <c r="C837" s="2">
        <v>460756</v>
      </c>
      <c r="D837" s="2">
        <v>100.265951</v>
      </c>
    </row>
    <row r="838" spans="1:4">
      <c r="A838" s="292">
        <v>45391</v>
      </c>
      <c r="C838" s="2">
        <v>235627</v>
      </c>
      <c r="D838" s="2">
        <v>101.08887199999999</v>
      </c>
    </row>
    <row r="839" spans="1:4">
      <c r="A839" s="292">
        <v>45392</v>
      </c>
      <c r="C839" s="2">
        <v>162481</v>
      </c>
      <c r="D839" s="2">
        <v>100.49701</v>
      </c>
    </row>
    <row r="840" spans="1:4">
      <c r="A840" s="292">
        <v>45393</v>
      </c>
      <c r="C840" s="2">
        <v>183258</v>
      </c>
      <c r="D840" s="2">
        <v>100.58356499999999</v>
      </c>
    </row>
    <row r="841" spans="1:4">
      <c r="A841" s="292">
        <v>45394</v>
      </c>
      <c r="C841" s="2">
        <v>202836</v>
      </c>
      <c r="D841" s="2">
        <v>100.06603200000001</v>
      </c>
    </row>
    <row r="842" spans="1:4">
      <c r="A842" s="292">
        <v>45395</v>
      </c>
      <c r="C842" s="2">
        <v>0</v>
      </c>
    </row>
    <row r="843" spans="1:4">
      <c r="A843" s="292">
        <v>45396</v>
      </c>
      <c r="C843" s="2">
        <v>0</v>
      </c>
    </row>
    <row r="844" spans="1:4">
      <c r="A844" s="292">
        <v>45397</v>
      </c>
      <c r="C844" s="2">
        <v>100296</v>
      </c>
      <c r="D844" s="2">
        <v>99.967020000000005</v>
      </c>
    </row>
    <row r="845" spans="1:4">
      <c r="A845" s="292">
        <v>45398</v>
      </c>
      <c r="C845" s="2">
        <v>78269</v>
      </c>
      <c r="D845" s="2">
        <v>99.705234000000004</v>
      </c>
    </row>
    <row r="846" spans="1:4">
      <c r="A846" s="292">
        <v>45399</v>
      </c>
      <c r="C846" s="2">
        <v>299549</v>
      </c>
      <c r="D846" s="2">
        <v>99.555340000000001</v>
      </c>
    </row>
    <row r="847" spans="1:4">
      <c r="A847" s="292">
        <v>45400</v>
      </c>
      <c r="C847" s="2">
        <v>165088</v>
      </c>
      <c r="D847" s="2">
        <v>99.608250999999996</v>
      </c>
    </row>
    <row r="848" spans="1:4">
      <c r="A848" s="292">
        <v>45401</v>
      </c>
      <c r="C848" s="2">
        <v>227780</v>
      </c>
      <c r="D848" s="2">
        <v>99.311811000000006</v>
      </c>
    </row>
    <row r="849" spans="1:4">
      <c r="A849" s="292">
        <v>45402</v>
      </c>
      <c r="C849" s="2">
        <v>0</v>
      </c>
    </row>
    <row r="850" spans="1:4">
      <c r="A850" s="292">
        <v>45403</v>
      </c>
      <c r="C850" s="2">
        <v>0</v>
      </c>
    </row>
    <row r="851" spans="1:4">
      <c r="A851" s="292">
        <v>45404</v>
      </c>
      <c r="C851" s="2">
        <v>48233</v>
      </c>
      <c r="D851" s="2">
        <v>99.445445000000007</v>
      </c>
    </row>
    <row r="852" spans="1:4">
      <c r="A852" s="292">
        <v>45405</v>
      </c>
      <c r="C852" s="2">
        <v>182252</v>
      </c>
      <c r="D852" s="2">
        <v>99.110937000000007</v>
      </c>
    </row>
    <row r="853" spans="1:4">
      <c r="A853" s="292">
        <v>45406</v>
      </c>
      <c r="C853" s="2">
        <v>310838</v>
      </c>
      <c r="D853" s="2">
        <v>97.502690999999999</v>
      </c>
    </row>
    <row r="854" spans="1:4">
      <c r="A854" s="292">
        <v>45407</v>
      </c>
      <c r="C854" s="2">
        <v>605994</v>
      </c>
      <c r="D854" s="2">
        <v>94.725706000000002</v>
      </c>
    </row>
    <row r="855" spans="1:4">
      <c r="A855" s="292">
        <v>45408</v>
      </c>
      <c r="C855" s="2">
        <v>379664</v>
      </c>
      <c r="D855" s="2">
        <v>93.887522000000004</v>
      </c>
    </row>
    <row r="856" spans="1:4">
      <c r="A856" s="292">
        <v>45409</v>
      </c>
      <c r="C856" s="2">
        <v>0</v>
      </c>
    </row>
    <row r="857" spans="1:4">
      <c r="A857" s="292">
        <v>45410</v>
      </c>
      <c r="C857" s="2">
        <v>0</v>
      </c>
    </row>
    <row r="858" spans="1:4">
      <c r="A858" s="292">
        <v>45411</v>
      </c>
      <c r="C858" s="2">
        <v>321904</v>
      </c>
      <c r="D858" s="2">
        <v>95.064368000000002</v>
      </c>
    </row>
    <row r="859" spans="1:4">
      <c r="A859" s="292">
        <v>45412</v>
      </c>
      <c r="C859" s="2">
        <v>321382</v>
      </c>
      <c r="D859" s="2">
        <v>98.617608000000004</v>
      </c>
    </row>
    <row r="860" spans="1:4">
      <c r="A860" s="292">
        <v>45413</v>
      </c>
      <c r="C860" s="2">
        <v>0</v>
      </c>
    </row>
    <row r="861" spans="1:4">
      <c r="A861" s="292">
        <v>45414</v>
      </c>
      <c r="C861" s="2">
        <v>189586</v>
      </c>
      <c r="D861" s="2">
        <v>97.643165999999994</v>
      </c>
    </row>
    <row r="862" spans="1:4">
      <c r="A862" s="292">
        <v>45415</v>
      </c>
      <c r="C862" s="2">
        <v>129740</v>
      </c>
      <c r="D862" s="2">
        <v>95.607592999999994</v>
      </c>
    </row>
    <row r="863" spans="1:4">
      <c r="A863" s="292">
        <v>45416</v>
      </c>
      <c r="C863" s="2">
        <v>0</v>
      </c>
    </row>
    <row r="864" spans="1:4">
      <c r="A864" s="292">
        <v>45417</v>
      </c>
      <c r="C864" s="2">
        <v>0</v>
      </c>
    </row>
    <row r="865" spans="1:4">
      <c r="A865" s="292">
        <v>45418</v>
      </c>
      <c r="C865" s="2">
        <v>71268</v>
      </c>
      <c r="D865" s="2">
        <v>95.936096000000006</v>
      </c>
    </row>
    <row r="866" spans="1:4">
      <c r="A866" s="292">
        <v>45419</v>
      </c>
      <c r="C866" s="2">
        <v>173938</v>
      </c>
      <c r="D866" s="2">
        <v>95.725296999999998</v>
      </c>
    </row>
    <row r="867" spans="1:4">
      <c r="A867" s="292">
        <v>45420</v>
      </c>
      <c r="C867" s="2">
        <v>321098</v>
      </c>
      <c r="D867" s="2">
        <v>96.004058999999998</v>
      </c>
    </row>
    <row r="868" spans="1:4">
      <c r="A868" s="292">
        <v>45421</v>
      </c>
      <c r="C868" s="2">
        <v>400768</v>
      </c>
      <c r="D868" s="2">
        <v>95.063755999999998</v>
      </c>
    </row>
    <row r="869" spans="1:4">
      <c r="A869" s="292">
        <v>45422</v>
      </c>
      <c r="C869" s="2">
        <v>304371</v>
      </c>
      <c r="D869" s="2">
        <v>95.335532999999998</v>
      </c>
    </row>
    <row r="870" spans="1:4">
      <c r="A870" s="292">
        <v>45423</v>
      </c>
      <c r="C870" s="2">
        <v>0</v>
      </c>
    </row>
    <row r="871" spans="1:4">
      <c r="A871" s="292">
        <v>45424</v>
      </c>
      <c r="C871" s="2">
        <v>0</v>
      </c>
    </row>
    <row r="872" spans="1:4">
      <c r="A872" s="292">
        <v>45425</v>
      </c>
      <c r="C872" s="2">
        <v>166510</v>
      </c>
      <c r="D872" s="2">
        <v>95.150609000000003</v>
      </c>
    </row>
    <row r="873" spans="1:4">
      <c r="A873" s="292">
        <v>45426</v>
      </c>
      <c r="C873" s="2">
        <v>123404</v>
      </c>
      <c r="D873" s="2">
        <v>94.657827999999995</v>
      </c>
    </row>
    <row r="874" spans="1:4">
      <c r="A874" s="292">
        <v>45427</v>
      </c>
      <c r="C874" s="2">
        <v>220427</v>
      </c>
      <c r="D874" s="2">
        <v>94.760423000000003</v>
      </c>
    </row>
    <row r="875" spans="1:4">
      <c r="A875" s="292">
        <v>45428</v>
      </c>
      <c r="C875" s="2">
        <v>273894</v>
      </c>
      <c r="D875" s="2">
        <v>94.059765999999996</v>
      </c>
    </row>
    <row r="876" spans="1:4">
      <c r="A876" s="292">
        <v>45429</v>
      </c>
      <c r="C876" s="2">
        <v>267648</v>
      </c>
      <c r="D876" s="2">
        <v>92.800695000000005</v>
      </c>
    </row>
    <row r="877" spans="1:4">
      <c r="A877" s="292">
        <v>45430</v>
      </c>
      <c r="C877" s="2">
        <v>0</v>
      </c>
    </row>
    <row r="878" spans="1:4">
      <c r="A878" s="292">
        <v>45431</v>
      </c>
      <c r="C878" s="2">
        <v>0</v>
      </c>
    </row>
    <row r="879" spans="1:4">
      <c r="A879" s="292">
        <v>45432</v>
      </c>
      <c r="C879" s="2">
        <v>185219</v>
      </c>
      <c r="D879" s="2">
        <v>91.997542999999993</v>
      </c>
    </row>
    <row r="880" spans="1:4">
      <c r="A880" s="292">
        <v>45433</v>
      </c>
      <c r="C880" s="2">
        <v>219440</v>
      </c>
      <c r="D880" s="2">
        <v>90.638321000000005</v>
      </c>
    </row>
    <row r="881" spans="1:4">
      <c r="A881" s="292">
        <v>45434</v>
      </c>
      <c r="C881" s="2">
        <v>322392</v>
      </c>
      <c r="D881" s="2">
        <v>88.758762000000004</v>
      </c>
    </row>
    <row r="882" spans="1:4">
      <c r="A882" s="292">
        <v>45435</v>
      </c>
      <c r="C882" s="2">
        <v>359516</v>
      </c>
      <c r="D882" s="2">
        <v>87.307173000000006</v>
      </c>
    </row>
    <row r="883" spans="1:4">
      <c r="A883" s="292">
        <v>45436</v>
      </c>
      <c r="C883" s="2">
        <v>281803</v>
      </c>
      <c r="D883" s="2">
        <v>85.295497999999995</v>
      </c>
    </row>
    <row r="884" spans="1:4">
      <c r="A884" s="292">
        <v>45437</v>
      </c>
      <c r="C884" s="2">
        <v>0</v>
      </c>
    </row>
    <row r="885" spans="1:4">
      <c r="A885" s="292">
        <v>45438</v>
      </c>
      <c r="C885" s="2">
        <v>0</v>
      </c>
    </row>
    <row r="886" spans="1:4">
      <c r="A886" s="292">
        <v>45439</v>
      </c>
      <c r="C886" s="2">
        <v>226448</v>
      </c>
      <c r="D886" s="2">
        <v>84.250709000000001</v>
      </c>
    </row>
    <row r="887" spans="1:4">
      <c r="A887" s="292">
        <v>45440</v>
      </c>
      <c r="C887" s="2">
        <v>496084</v>
      </c>
      <c r="D887" s="2">
        <v>83.559301000000005</v>
      </c>
    </row>
    <row r="888" spans="1:4">
      <c r="A888" s="292">
        <v>45441</v>
      </c>
      <c r="C888" s="2">
        <v>372283</v>
      </c>
      <c r="D888" s="2">
        <v>82.665681000000006</v>
      </c>
    </row>
    <row r="889" spans="1:4">
      <c r="A889" s="292">
        <v>45442</v>
      </c>
      <c r="C889" s="2">
        <v>0</v>
      </c>
    </row>
    <row r="890" spans="1:4">
      <c r="A890" s="292">
        <v>45443</v>
      </c>
      <c r="C890" s="2">
        <v>668732</v>
      </c>
      <c r="D890" s="2">
        <v>81.978998000000004</v>
      </c>
    </row>
    <row r="891" spans="1:4">
      <c r="A891" s="292">
        <v>45444</v>
      </c>
      <c r="C891" s="2">
        <v>0</v>
      </c>
    </row>
    <row r="892" spans="1:4">
      <c r="A892" s="292">
        <v>45445</v>
      </c>
      <c r="C892" s="2">
        <v>0</v>
      </c>
    </row>
    <row r="893" spans="1:4">
      <c r="A893" s="292">
        <v>45446</v>
      </c>
      <c r="C893" s="2">
        <v>151763</v>
      </c>
      <c r="D893" s="2">
        <v>80.568956999999997</v>
      </c>
    </row>
    <row r="894" spans="1:4">
      <c r="A894" s="292">
        <v>45447</v>
      </c>
      <c r="C894" s="2">
        <v>177156</v>
      </c>
      <c r="D894" s="2">
        <v>79.997285000000005</v>
      </c>
    </row>
    <row r="895" spans="1:4">
      <c r="A895" s="292">
        <v>45448</v>
      </c>
      <c r="C895" s="2">
        <v>236985</v>
      </c>
      <c r="D895" s="2">
        <v>78.309599000000006</v>
      </c>
    </row>
    <row r="896" spans="1:4">
      <c r="A896" s="292">
        <v>45449</v>
      </c>
      <c r="C896" s="2">
        <v>238488</v>
      </c>
      <c r="D896" s="2">
        <v>70.682749000000001</v>
      </c>
    </row>
    <row r="897" spans="1:4">
      <c r="A897" s="292">
        <v>45450</v>
      </c>
      <c r="C897" s="2">
        <v>508676</v>
      </c>
      <c r="D897" s="2">
        <v>65.821106999999998</v>
      </c>
    </row>
    <row r="898" spans="1:4">
      <c r="A898" s="292">
        <v>45451</v>
      </c>
      <c r="C898" s="2">
        <v>0</v>
      </c>
    </row>
    <row r="899" spans="1:4">
      <c r="A899" s="292">
        <v>45452</v>
      </c>
      <c r="C899" s="2">
        <v>0</v>
      </c>
    </row>
    <row r="900" spans="1:4">
      <c r="A900" s="292">
        <v>45453</v>
      </c>
      <c r="C900" s="2">
        <v>1063681</v>
      </c>
      <c r="D900" s="2">
        <v>73.556859000000003</v>
      </c>
    </row>
    <row r="901" spans="1:4">
      <c r="A901" s="292">
        <v>45454</v>
      </c>
      <c r="C901" s="2">
        <v>156981</v>
      </c>
      <c r="D901" s="2">
        <v>78.886788999999993</v>
      </c>
    </row>
    <row r="902" spans="1:4">
      <c r="A902" s="292">
        <v>45455</v>
      </c>
      <c r="C902" s="2">
        <v>474218</v>
      </c>
      <c r="D902" s="2">
        <v>81.239464999999996</v>
      </c>
    </row>
    <row r="903" spans="1:4">
      <c r="A903" s="292">
        <v>45456</v>
      </c>
      <c r="C903" s="2">
        <v>329556</v>
      </c>
      <c r="D903" s="2">
        <v>82.722346000000002</v>
      </c>
    </row>
    <row r="904" spans="1:4">
      <c r="A904" s="292">
        <v>45457</v>
      </c>
      <c r="C904" s="2">
        <v>274453</v>
      </c>
      <c r="D904" s="2">
        <v>83.943220999999994</v>
      </c>
    </row>
    <row r="905" spans="1:4">
      <c r="A905" s="292">
        <v>45458</v>
      </c>
      <c r="C905" s="2">
        <v>0</v>
      </c>
    </row>
    <row r="906" spans="1:4">
      <c r="A906" s="292">
        <v>45459</v>
      </c>
      <c r="C906" s="2">
        <v>0</v>
      </c>
    </row>
    <row r="907" spans="1:4">
      <c r="A907" s="292">
        <v>45460</v>
      </c>
      <c r="C907" s="2">
        <v>260197</v>
      </c>
      <c r="D907" s="2">
        <v>83.888225000000006</v>
      </c>
    </row>
    <row r="908" spans="1:4">
      <c r="A908" s="292">
        <v>45461</v>
      </c>
      <c r="C908" s="2">
        <v>112811</v>
      </c>
      <c r="D908" s="2">
        <v>83.273527000000001</v>
      </c>
    </row>
    <row r="909" spans="1:4">
      <c r="A909" s="292">
        <v>45462</v>
      </c>
      <c r="C909" s="2">
        <v>333417</v>
      </c>
      <c r="D909" s="2">
        <v>83.126723999999996</v>
      </c>
    </row>
    <row r="910" spans="1:4">
      <c r="A910" s="292">
        <v>45463</v>
      </c>
      <c r="C910" s="2">
        <v>287602</v>
      </c>
      <c r="D910" s="2">
        <v>82.995889000000005</v>
      </c>
    </row>
    <row r="911" spans="1:4">
      <c r="A911" s="292">
        <v>45464</v>
      </c>
      <c r="C911" s="2">
        <v>313628</v>
      </c>
      <c r="D911" s="2">
        <v>81.846851000000001</v>
      </c>
    </row>
    <row r="912" spans="1:4">
      <c r="A912" s="292">
        <v>45465</v>
      </c>
      <c r="C912" s="2">
        <v>0</v>
      </c>
    </row>
    <row r="913" spans="1:4">
      <c r="A913" s="292">
        <v>45466</v>
      </c>
      <c r="C913" s="2">
        <v>0</v>
      </c>
    </row>
    <row r="914" spans="1:4">
      <c r="A914" s="292">
        <v>45467</v>
      </c>
      <c r="C914" s="2">
        <v>55225</v>
      </c>
      <c r="D914" s="2">
        <v>81.239658000000006</v>
      </c>
    </row>
    <row r="915" spans="1:4">
      <c r="A915" s="292">
        <v>45468</v>
      </c>
      <c r="C915" s="2">
        <v>383507</v>
      </c>
      <c r="D915" s="2">
        <v>79.485422999999997</v>
      </c>
    </row>
    <row r="916" spans="1:4">
      <c r="A916" s="292">
        <v>45469</v>
      </c>
      <c r="C916" s="2">
        <v>271092</v>
      </c>
      <c r="D916" s="2">
        <v>78.048072000000005</v>
      </c>
    </row>
    <row r="917" spans="1:4">
      <c r="A917" s="292">
        <v>45470</v>
      </c>
      <c r="C917" s="2">
        <v>197295</v>
      </c>
      <c r="D917" s="2">
        <v>76.159338000000005</v>
      </c>
    </row>
    <row r="918" spans="1:4">
      <c r="A918" s="292">
        <v>45471</v>
      </c>
      <c r="C918" s="2">
        <v>257232</v>
      </c>
      <c r="D918" s="2">
        <v>76.239566999999994</v>
      </c>
    </row>
    <row r="919" spans="1:4">
      <c r="A919" s="292">
        <v>45472</v>
      </c>
      <c r="C919" s="2">
        <v>0</v>
      </c>
    </row>
    <row r="920" spans="1:4">
      <c r="A920" s="292">
        <v>45473</v>
      </c>
      <c r="C920" s="2">
        <v>0</v>
      </c>
    </row>
    <row r="921" spans="1:4">
      <c r="A921" s="292">
        <v>45474</v>
      </c>
      <c r="C921" s="2">
        <v>122929</v>
      </c>
      <c r="D921" s="2">
        <v>77.829638000000003</v>
      </c>
    </row>
    <row r="922" spans="1:4">
      <c r="A922" s="292">
        <v>45475</v>
      </c>
      <c r="C922" s="2">
        <v>25848</v>
      </c>
      <c r="D922" s="2">
        <v>79.250977000000006</v>
      </c>
    </row>
    <row r="923" spans="1:4">
      <c r="A923" s="292">
        <v>45476</v>
      </c>
      <c r="C923" s="2">
        <v>248101</v>
      </c>
      <c r="D923" s="2">
        <v>79.934546999999995</v>
      </c>
    </row>
    <row r="924" spans="1:4">
      <c r="A924" s="292">
        <v>45477</v>
      </c>
      <c r="C924" s="2">
        <v>169633</v>
      </c>
      <c r="D924" s="2">
        <v>77.569547</v>
      </c>
    </row>
    <row r="925" spans="1:4">
      <c r="A925" s="292">
        <v>45478</v>
      </c>
      <c r="C925" s="2">
        <v>88049</v>
      </c>
      <c r="D925" s="2">
        <v>75.947039000000004</v>
      </c>
    </row>
    <row r="926" spans="1:4">
      <c r="A926" s="292">
        <v>45479</v>
      </c>
      <c r="C926" s="2">
        <v>0</v>
      </c>
    </row>
    <row r="927" spans="1:4">
      <c r="A927" s="292">
        <v>45480</v>
      </c>
      <c r="C927" s="2">
        <v>0</v>
      </c>
    </row>
    <row r="928" spans="1:4">
      <c r="A928" s="292">
        <v>45481</v>
      </c>
      <c r="C928" s="2">
        <v>141331</v>
      </c>
      <c r="D928" s="2">
        <v>76.395263</v>
      </c>
    </row>
    <row r="929" spans="1:4">
      <c r="A929" s="292">
        <v>45482</v>
      </c>
      <c r="C929" s="2">
        <v>325989</v>
      </c>
      <c r="D929" s="2">
        <v>75.588946000000007</v>
      </c>
    </row>
    <row r="930" spans="1:4">
      <c r="A930" s="292">
        <v>45483</v>
      </c>
      <c r="C930" s="2">
        <v>275449</v>
      </c>
      <c r="D930" s="2">
        <v>75.317784000000003</v>
      </c>
    </row>
    <row r="931" spans="1:4">
      <c r="A931" s="292">
        <v>45484</v>
      </c>
      <c r="C931" s="2">
        <v>335473</v>
      </c>
      <c r="D931" s="2">
        <v>74.236742000000007</v>
      </c>
    </row>
    <row r="932" spans="1:4">
      <c r="A932" s="292">
        <v>45485</v>
      </c>
      <c r="C932" s="2">
        <v>170587</v>
      </c>
      <c r="D932" s="2">
        <v>73.400926999999996</v>
      </c>
    </row>
    <row r="933" spans="1:4">
      <c r="A933" s="292">
        <v>45486</v>
      </c>
      <c r="C933" s="2">
        <v>0</v>
      </c>
    </row>
    <row r="934" spans="1:4">
      <c r="A934" s="292">
        <v>45487</v>
      </c>
      <c r="C934" s="2">
        <v>0</v>
      </c>
    </row>
    <row r="935" spans="1:4">
      <c r="A935" s="292">
        <v>45488</v>
      </c>
      <c r="C935" s="2">
        <v>93630</v>
      </c>
      <c r="D935" s="2">
        <v>72.325467000000003</v>
      </c>
    </row>
    <row r="936" spans="1:4">
      <c r="A936" s="292">
        <v>45489</v>
      </c>
      <c r="C936" s="2">
        <v>435586</v>
      </c>
      <c r="D936" s="2">
        <v>69.840913</v>
      </c>
    </row>
    <row r="937" spans="1:4">
      <c r="A937" s="292">
        <v>45490</v>
      </c>
      <c r="C937" s="2">
        <v>847965</v>
      </c>
      <c r="D937" s="2">
        <v>70.600999000000002</v>
      </c>
    </row>
    <row r="938" spans="1:4">
      <c r="A938" s="292">
        <v>45491</v>
      </c>
      <c r="C938" s="2">
        <v>472953</v>
      </c>
      <c r="D938" s="2">
        <v>71.686842999999996</v>
      </c>
    </row>
    <row r="939" spans="1:4">
      <c r="A939" s="292">
        <v>45492</v>
      </c>
      <c r="C939" s="2">
        <v>547168</v>
      </c>
      <c r="D939" s="2">
        <v>72.959128000000007</v>
      </c>
    </row>
    <row r="940" spans="1:4">
      <c r="A940" s="292">
        <v>45493</v>
      </c>
      <c r="C940" s="2">
        <v>0</v>
      </c>
    </row>
    <row r="941" spans="1:4">
      <c r="A941" s="292">
        <v>45494</v>
      </c>
      <c r="C941" s="2">
        <v>0</v>
      </c>
    </row>
    <row r="942" spans="1:4">
      <c r="A942" s="292">
        <v>45495</v>
      </c>
      <c r="C942" s="2">
        <v>292800</v>
      </c>
      <c r="D942" s="2">
        <v>75.027040999999997</v>
      </c>
    </row>
    <row r="943" spans="1:4">
      <c r="A943" s="292">
        <v>45496</v>
      </c>
      <c r="C943" s="2">
        <v>577555</v>
      </c>
      <c r="D943" s="2">
        <v>75.478560999999999</v>
      </c>
    </row>
    <row r="944" spans="1:4">
      <c r="A944" s="292">
        <v>45497</v>
      </c>
      <c r="C944" s="2">
        <v>420585</v>
      </c>
      <c r="D944" s="2">
        <v>76.128270000000001</v>
      </c>
    </row>
    <row r="945" spans="1:4">
      <c r="A945" s="292">
        <v>45498</v>
      </c>
      <c r="C945" s="2">
        <v>433770</v>
      </c>
      <c r="D945" s="2">
        <v>76.685010000000005</v>
      </c>
    </row>
    <row r="946" spans="1:4">
      <c r="A946" s="292">
        <v>45499</v>
      </c>
      <c r="C946" s="2">
        <v>196849</v>
      </c>
      <c r="D946" s="2">
        <v>77.687725</v>
      </c>
    </row>
    <row r="947" spans="1:4">
      <c r="A947" s="292">
        <v>45500</v>
      </c>
      <c r="C947" s="2">
        <v>0</v>
      </c>
    </row>
    <row r="948" spans="1:4">
      <c r="A948" s="292">
        <v>45501</v>
      </c>
      <c r="C948" s="2">
        <v>0</v>
      </c>
    </row>
    <row r="949" spans="1:4">
      <c r="A949" s="292">
        <v>45502</v>
      </c>
      <c r="C949" s="2">
        <v>303709</v>
      </c>
      <c r="D949" s="2">
        <v>77.466712000000001</v>
      </c>
    </row>
    <row r="950" spans="1:4">
      <c r="A950" s="292">
        <v>45503</v>
      </c>
      <c r="C950" s="2">
        <v>381222</v>
      </c>
      <c r="D950" s="2">
        <v>77.383448000000001</v>
      </c>
    </row>
    <row r="951" spans="1:4">
      <c r="A951" s="292">
        <v>45504</v>
      </c>
      <c r="C951" s="2">
        <v>272716</v>
      </c>
      <c r="D951" s="2">
        <v>76.723577000000006</v>
      </c>
    </row>
    <row r="952" spans="1:4">
      <c r="A952" s="292">
        <v>45505</v>
      </c>
      <c r="C952" s="2">
        <v>233201</v>
      </c>
      <c r="D952" s="2">
        <v>75.476934</v>
      </c>
    </row>
    <row r="953" spans="1:4">
      <c r="A953" s="292">
        <v>45506</v>
      </c>
      <c r="C953" s="2">
        <v>257647</v>
      </c>
      <c r="D953" s="2">
        <v>74.379800000000003</v>
      </c>
    </row>
    <row r="954" spans="1:4">
      <c r="A954" s="292">
        <v>45507</v>
      </c>
      <c r="C954" s="2">
        <v>0</v>
      </c>
    </row>
    <row r="955" spans="1:4">
      <c r="A955" s="292">
        <v>45508</v>
      </c>
      <c r="C955" s="2">
        <v>0</v>
      </c>
    </row>
    <row r="956" spans="1:4">
      <c r="A956" s="292">
        <v>45509</v>
      </c>
      <c r="C956" s="2">
        <v>42206</v>
      </c>
      <c r="D956" s="2">
        <v>73.761852000000005</v>
      </c>
    </row>
    <row r="957" spans="1:4">
      <c r="A957" s="292">
        <v>45510</v>
      </c>
      <c r="C957" s="2">
        <v>135123</v>
      </c>
      <c r="D957" s="2">
        <v>73.085693000000006</v>
      </c>
    </row>
    <row r="958" spans="1:4">
      <c r="A958" s="292">
        <v>45511</v>
      </c>
      <c r="C958" s="2">
        <v>289106</v>
      </c>
      <c r="D958" s="2">
        <v>72.214124999999996</v>
      </c>
    </row>
    <row r="959" spans="1:4">
      <c r="A959" s="292">
        <v>45512</v>
      </c>
      <c r="C959" s="2">
        <v>256581</v>
      </c>
      <c r="D959" s="2">
        <v>70.501099999999994</v>
      </c>
    </row>
    <row r="960" spans="1:4">
      <c r="A960" s="292">
        <v>45513</v>
      </c>
      <c r="C960" s="2">
        <v>647379</v>
      </c>
      <c r="D960" s="2">
        <v>70.397182999999998</v>
      </c>
    </row>
    <row r="961" spans="1:4">
      <c r="A961" s="292">
        <v>45514</v>
      </c>
      <c r="C961" s="2">
        <v>0</v>
      </c>
    </row>
    <row r="962" spans="1:4">
      <c r="A962" s="292">
        <v>45515</v>
      </c>
      <c r="C962" s="2">
        <v>0</v>
      </c>
    </row>
    <row r="963" spans="1:4">
      <c r="A963" s="292">
        <v>45516</v>
      </c>
      <c r="C963" s="2">
        <v>64437</v>
      </c>
      <c r="D963" s="2">
        <v>71.910687999999993</v>
      </c>
    </row>
    <row r="964" spans="1:4">
      <c r="A964" s="292">
        <v>45517</v>
      </c>
      <c r="C964" s="2">
        <v>173616</v>
      </c>
      <c r="D964" s="2">
        <v>71.817851000000005</v>
      </c>
    </row>
    <row r="965" spans="1:4">
      <c r="A965" s="292">
        <v>45518</v>
      </c>
      <c r="C965" s="2">
        <v>358111</v>
      </c>
      <c r="D965" s="2">
        <v>71.620588999999995</v>
      </c>
    </row>
    <row r="966" spans="1:4">
      <c r="A966" s="292">
        <v>45519</v>
      </c>
      <c r="C966" s="2">
        <v>754342</v>
      </c>
      <c r="D966" s="2">
        <v>72.243761000000006</v>
      </c>
    </row>
    <row r="967" spans="1:4">
      <c r="A967" s="292">
        <v>45520</v>
      </c>
      <c r="C967" s="2">
        <v>613931</v>
      </c>
      <c r="D967" s="2">
        <v>74.340755999999999</v>
      </c>
    </row>
    <row r="968" spans="1:4">
      <c r="A968" s="292">
        <v>45521</v>
      </c>
      <c r="C968" s="2">
        <v>0</v>
      </c>
    </row>
    <row r="969" spans="1:4">
      <c r="A969" s="292">
        <v>45522</v>
      </c>
      <c r="C969" s="2">
        <v>0</v>
      </c>
    </row>
    <row r="970" spans="1:4">
      <c r="A970" s="292">
        <v>45523</v>
      </c>
      <c r="C970" s="2">
        <v>134297</v>
      </c>
      <c r="D970" s="2">
        <v>75.022824</v>
      </c>
    </row>
    <row r="971" spans="1:4">
      <c r="A971" s="292">
        <v>45524</v>
      </c>
      <c r="C971" s="2">
        <v>253025</v>
      </c>
      <c r="D971" s="2">
        <v>74.083606000000003</v>
      </c>
    </row>
    <row r="972" spans="1:4">
      <c r="A972" s="292">
        <v>45525</v>
      </c>
      <c r="C972" s="2">
        <v>337620</v>
      </c>
      <c r="D972" s="2">
        <v>74.047556</v>
      </c>
    </row>
    <row r="973" spans="1:4">
      <c r="A973" s="292">
        <v>45526</v>
      </c>
      <c r="C973" s="2">
        <v>452864</v>
      </c>
      <c r="D973" s="2">
        <v>74.620575000000002</v>
      </c>
    </row>
    <row r="974" spans="1:4">
      <c r="A974" s="292">
        <v>45527</v>
      </c>
      <c r="C974" s="2">
        <v>362358</v>
      </c>
      <c r="D974" s="2">
        <v>74.514695000000003</v>
      </c>
    </row>
    <row r="975" spans="1:4">
      <c r="A975" s="292">
        <v>45528</v>
      </c>
      <c r="C975" s="2">
        <v>0</v>
      </c>
    </row>
    <row r="976" spans="1:4">
      <c r="A976" s="292">
        <v>45529</v>
      </c>
      <c r="C976" s="2">
        <v>0</v>
      </c>
    </row>
    <row r="977" spans="1:4">
      <c r="A977" s="292">
        <v>45530</v>
      </c>
      <c r="C977" s="2">
        <v>214134</v>
      </c>
      <c r="D977" s="2">
        <v>74.361127999999994</v>
      </c>
    </row>
    <row r="978" spans="1:4">
      <c r="A978" s="292">
        <v>45531</v>
      </c>
      <c r="C978" s="2">
        <v>597040</v>
      </c>
      <c r="D978" s="2">
        <v>74.178673000000003</v>
      </c>
    </row>
    <row r="979" spans="1:4">
      <c r="A979" s="292">
        <v>45532</v>
      </c>
      <c r="C979" s="2">
        <v>536684</v>
      </c>
      <c r="D979" s="2">
        <v>74.766208000000006</v>
      </c>
    </row>
    <row r="980" spans="1:4">
      <c r="A980" s="292">
        <v>45533</v>
      </c>
      <c r="C980" s="2">
        <v>444462</v>
      </c>
      <c r="D980" s="2">
        <v>74.765416000000002</v>
      </c>
    </row>
    <row r="981" spans="1:4">
      <c r="A981" s="292">
        <v>45534</v>
      </c>
      <c r="C981" s="2">
        <v>229188</v>
      </c>
      <c r="D981" s="2">
        <v>74.772295999999997</v>
      </c>
    </row>
    <row r="982" spans="1:4">
      <c r="A982" s="292">
        <v>45535</v>
      </c>
      <c r="C982" s="2">
        <v>0</v>
      </c>
    </row>
    <row r="983" spans="1:4">
      <c r="A983" s="292">
        <v>45536</v>
      </c>
      <c r="C983" s="2">
        <v>0</v>
      </c>
    </row>
    <row r="984" spans="1:4">
      <c r="A984" s="292">
        <v>45537</v>
      </c>
      <c r="C984" s="2">
        <v>325218</v>
      </c>
      <c r="D984" s="2">
        <v>74.832532999999998</v>
      </c>
    </row>
    <row r="985" spans="1:4">
      <c r="A985" s="292">
        <v>45538</v>
      </c>
      <c r="C985" s="2">
        <v>340327</v>
      </c>
      <c r="D985" s="2">
        <v>74.856048999999999</v>
      </c>
    </row>
    <row r="986" spans="1:4">
      <c r="A986" s="292">
        <v>45539</v>
      </c>
      <c r="C986" s="2">
        <v>241445</v>
      </c>
      <c r="D986" s="2">
        <v>75.040442999999996</v>
      </c>
    </row>
    <row r="987" spans="1:4">
      <c r="A987" s="292">
        <v>45540</v>
      </c>
      <c r="C987" s="2">
        <v>1121220</v>
      </c>
      <c r="D987" s="2">
        <v>75.243842000000001</v>
      </c>
    </row>
    <row r="988" spans="1:4">
      <c r="A988" s="292">
        <v>45541</v>
      </c>
      <c r="C988" s="2">
        <v>710940</v>
      </c>
      <c r="D988" s="2">
        <v>76.84836</v>
      </c>
    </row>
    <row r="989" spans="1:4">
      <c r="A989" s="292">
        <v>45542</v>
      </c>
      <c r="C989" s="2">
        <v>0</v>
      </c>
    </row>
    <row r="990" spans="1:4">
      <c r="A990" s="292">
        <v>45543</v>
      </c>
      <c r="C990" s="2">
        <v>0</v>
      </c>
    </row>
    <row r="991" spans="1:4">
      <c r="A991" s="292">
        <v>45544</v>
      </c>
      <c r="C991" s="2">
        <v>208263</v>
      </c>
      <c r="D991" s="2">
        <v>77.066464999999994</v>
      </c>
    </row>
    <row r="992" spans="1:4">
      <c r="A992" s="292">
        <v>45545</v>
      </c>
      <c r="C992" s="2">
        <v>407462</v>
      </c>
      <c r="D992" s="2">
        <v>77.722340000000003</v>
      </c>
    </row>
    <row r="993" spans="1:4">
      <c r="A993" s="292">
        <v>45546</v>
      </c>
      <c r="C993" s="2">
        <v>437316</v>
      </c>
      <c r="D993" s="2">
        <v>77.977491000000001</v>
      </c>
    </row>
    <row r="994" spans="1:4">
      <c r="A994" s="292">
        <v>45547</v>
      </c>
      <c r="C994" s="2">
        <v>218284</v>
      </c>
      <c r="D994" s="2">
        <v>78.060147000000001</v>
      </c>
    </row>
    <row r="995" spans="1:4">
      <c r="A995" s="292">
        <v>45548</v>
      </c>
      <c r="C995" s="2">
        <v>683611</v>
      </c>
      <c r="D995" s="2">
        <v>79.367031999999995</v>
      </c>
    </row>
    <row r="996" spans="1:4">
      <c r="A996" s="292">
        <v>45549</v>
      </c>
      <c r="C996" s="2">
        <v>0</v>
      </c>
    </row>
    <row r="997" spans="1:4">
      <c r="A997" s="292">
        <v>45550</v>
      </c>
      <c r="C997" s="2">
        <v>0</v>
      </c>
    </row>
    <row r="998" spans="1:4">
      <c r="A998" s="292">
        <v>45551</v>
      </c>
      <c r="C998" s="2">
        <v>295762</v>
      </c>
      <c r="D998" s="2">
        <v>80.671481999999997</v>
      </c>
    </row>
    <row r="999" spans="1:4">
      <c r="A999" s="292">
        <v>45552</v>
      </c>
      <c r="C999" s="2">
        <v>187303</v>
      </c>
      <c r="D999" s="2">
        <v>80.355367999999999</v>
      </c>
    </row>
    <row r="1000" spans="1:4">
      <c r="A1000" s="292">
        <v>45553</v>
      </c>
      <c r="C1000" s="2">
        <v>518109</v>
      </c>
      <c r="D1000" s="2">
        <v>80.840781000000007</v>
      </c>
    </row>
    <row r="1001" spans="1:4">
      <c r="A1001" s="292">
        <v>45554</v>
      </c>
      <c r="C1001" s="2">
        <v>511790</v>
      </c>
      <c r="D1001" s="2">
        <v>82.516972999999993</v>
      </c>
    </row>
    <row r="1002" spans="1:4">
      <c r="A1002" s="292">
        <v>45555</v>
      </c>
      <c r="C1002" s="2">
        <v>344807</v>
      </c>
      <c r="D1002" s="2">
        <v>82.951560999999998</v>
      </c>
    </row>
    <row r="1003" spans="1:4">
      <c r="A1003" s="292">
        <v>45556</v>
      </c>
      <c r="C1003" s="2">
        <v>0</v>
      </c>
    </row>
    <row r="1004" spans="1:4">
      <c r="A1004" s="292">
        <v>45557</v>
      </c>
      <c r="C1004" s="2">
        <v>0</v>
      </c>
    </row>
    <row r="1005" spans="1:4">
      <c r="A1005" s="292">
        <v>45558</v>
      </c>
      <c r="C1005" s="2">
        <v>365781</v>
      </c>
      <c r="D1005" s="2">
        <v>81.544117999999997</v>
      </c>
    </row>
    <row r="1006" spans="1:4">
      <c r="A1006" s="292">
        <v>45559</v>
      </c>
      <c r="C1006" s="2">
        <v>276225</v>
      </c>
      <c r="D1006" s="2">
        <v>80.233473000000004</v>
      </c>
    </row>
    <row r="1007" spans="1:4">
      <c r="A1007" s="292">
        <v>45560</v>
      </c>
      <c r="C1007" s="2">
        <v>363982</v>
      </c>
      <c r="D1007" s="2">
        <v>80.108538999999993</v>
      </c>
    </row>
    <row r="1008" spans="1:4">
      <c r="A1008" s="292">
        <v>45561</v>
      </c>
      <c r="C1008" s="2">
        <v>269487</v>
      </c>
      <c r="D1008" s="2">
        <v>79.937137000000007</v>
      </c>
    </row>
    <row r="1009" spans="1:4">
      <c r="A1009" s="292">
        <v>45562</v>
      </c>
      <c r="C1009" s="2">
        <v>362880</v>
      </c>
      <c r="D1009" s="2">
        <v>80.030963</v>
      </c>
    </row>
    <row r="1010" spans="1:4">
      <c r="A1010" s="292">
        <v>45563</v>
      </c>
      <c r="C1010" s="2">
        <v>0</v>
      </c>
    </row>
    <row r="1011" spans="1:4">
      <c r="A1011" s="292">
        <v>45564</v>
      </c>
      <c r="C1011" s="2">
        <v>0</v>
      </c>
    </row>
    <row r="1012" spans="1:4">
      <c r="A1012" s="292">
        <v>45565</v>
      </c>
      <c r="C1012" s="2">
        <v>272782</v>
      </c>
      <c r="D1012" s="2">
        <v>79.541138000000004</v>
      </c>
    </row>
    <row r="1013" spans="1:4">
      <c r="A1013" s="292">
        <v>45566</v>
      </c>
      <c r="C1013" s="2">
        <v>64113</v>
      </c>
      <c r="D1013" s="2">
        <v>79.575395999999998</v>
      </c>
    </row>
    <row r="1014" spans="1:4">
      <c r="A1014" s="292">
        <v>45567</v>
      </c>
      <c r="C1014" s="2">
        <v>422945</v>
      </c>
      <c r="D1014" s="2">
        <v>79.998990000000006</v>
      </c>
    </row>
    <row r="1015" spans="1:4">
      <c r="A1015" s="292">
        <v>45568</v>
      </c>
      <c r="C1015" s="2">
        <v>785366</v>
      </c>
      <c r="D1015" s="2">
        <v>79.405049000000005</v>
      </c>
    </row>
    <row r="1016" spans="1:4">
      <c r="A1016" s="292">
        <v>45569</v>
      </c>
      <c r="C1016" s="2">
        <v>227381</v>
      </c>
      <c r="D1016" s="2">
        <v>78.168942999999999</v>
      </c>
    </row>
    <row r="1017" spans="1:4">
      <c r="A1017" s="292">
        <v>45570</v>
      </c>
      <c r="C1017" s="2">
        <v>0</v>
      </c>
    </row>
    <row r="1018" spans="1:4">
      <c r="A1018" s="292">
        <v>45571</v>
      </c>
      <c r="C1018" s="2">
        <v>0</v>
      </c>
    </row>
    <row r="1019" spans="1:4">
      <c r="A1019" s="292">
        <v>45572</v>
      </c>
      <c r="C1019" s="2">
        <v>202016</v>
      </c>
      <c r="D1019" s="2">
        <v>77.806942000000006</v>
      </c>
    </row>
    <row r="1020" spans="1:4">
      <c r="A1020" s="292">
        <v>45573</v>
      </c>
      <c r="C1020" s="2">
        <v>298421</v>
      </c>
      <c r="D1020" s="2">
        <v>78.048766999999998</v>
      </c>
    </row>
    <row r="1021" spans="1:4">
      <c r="A1021" s="292">
        <v>45574</v>
      </c>
      <c r="C1021" s="2">
        <v>690954</v>
      </c>
      <c r="D1021" s="2">
        <v>79.727140000000006</v>
      </c>
    </row>
    <row r="1022" spans="1:4">
      <c r="A1022" s="292">
        <v>45575</v>
      </c>
      <c r="C1022" s="2">
        <v>998393</v>
      </c>
      <c r="D1022" s="2">
        <v>80.469981000000004</v>
      </c>
    </row>
    <row r="1023" spans="1:4">
      <c r="A1023" s="292">
        <v>45576</v>
      </c>
      <c r="C1023" s="2">
        <v>796925</v>
      </c>
      <c r="D1023" s="2">
        <v>82.163235999999998</v>
      </c>
    </row>
    <row r="1024" spans="1:4">
      <c r="A1024" s="292">
        <v>45577</v>
      </c>
      <c r="C1024" s="2">
        <v>0</v>
      </c>
    </row>
    <row r="1025" spans="1:4">
      <c r="A1025" s="292">
        <v>45578</v>
      </c>
      <c r="C1025" s="2">
        <v>0</v>
      </c>
    </row>
    <row r="1026" spans="1:4">
      <c r="A1026" s="292">
        <v>45579</v>
      </c>
      <c r="C1026" s="2">
        <v>630277</v>
      </c>
      <c r="D1026" s="2">
        <v>84.313530999999998</v>
      </c>
    </row>
    <row r="1027" spans="1:4">
      <c r="A1027" s="292">
        <v>45580</v>
      </c>
      <c r="C1027" s="2">
        <v>298419</v>
      </c>
      <c r="D1027" s="2">
        <v>85.246861999999993</v>
      </c>
    </row>
    <row r="1028" spans="1:4">
      <c r="A1028" s="292">
        <v>45581</v>
      </c>
      <c r="C1028" s="2">
        <v>1003200</v>
      </c>
      <c r="D1028" s="2">
        <v>85.354861999999997</v>
      </c>
    </row>
    <row r="1029" spans="1:4">
      <c r="A1029" s="292">
        <v>45582</v>
      </c>
      <c r="C1029" s="2">
        <v>334707</v>
      </c>
      <c r="D1029" s="2">
        <v>85.346352999999993</v>
      </c>
    </row>
    <row r="1030" spans="1:4">
      <c r="A1030" s="292">
        <v>45583</v>
      </c>
      <c r="C1030" s="2">
        <v>510075</v>
      </c>
      <c r="D1030" s="2">
        <v>85.957115999999999</v>
      </c>
    </row>
    <row r="1031" spans="1:4">
      <c r="A1031" s="292">
        <v>45584</v>
      </c>
      <c r="C1031" s="2">
        <v>0</v>
      </c>
    </row>
    <row r="1032" spans="1:4">
      <c r="A1032" s="292">
        <v>45585</v>
      </c>
      <c r="C1032" s="2">
        <v>0</v>
      </c>
    </row>
    <row r="1033" spans="1:4">
      <c r="A1033" s="292">
        <v>45586</v>
      </c>
      <c r="C1033" s="2">
        <v>822329</v>
      </c>
      <c r="D1033" s="2">
        <v>89.770573999999996</v>
      </c>
    </row>
    <row r="1034" spans="1:4">
      <c r="A1034" s="292">
        <v>45587</v>
      </c>
      <c r="C1034" s="2">
        <v>605499</v>
      </c>
      <c r="D1034" s="2">
        <v>90.796846000000002</v>
      </c>
    </row>
    <row r="1035" spans="1:4">
      <c r="A1035" s="292">
        <v>45588</v>
      </c>
      <c r="C1035" s="2">
        <v>205190</v>
      </c>
      <c r="D1035" s="2">
        <v>88.874534999999995</v>
      </c>
    </row>
    <row r="1036" spans="1:4">
      <c r="A1036" s="292">
        <v>45589</v>
      </c>
      <c r="C1036" s="2">
        <v>94750</v>
      </c>
      <c r="D1036" s="2">
        <v>87.114474000000001</v>
      </c>
    </row>
    <row r="1037" spans="1:4">
      <c r="A1037" s="292">
        <v>45590</v>
      </c>
      <c r="C1037" s="2">
        <v>147244</v>
      </c>
      <c r="D1037" s="2">
        <v>84.977377000000004</v>
      </c>
    </row>
    <row r="1038" spans="1:4">
      <c r="A1038" s="292">
        <v>45591</v>
      </c>
      <c r="C1038" s="2">
        <v>0</v>
      </c>
    </row>
    <row r="1039" spans="1:4">
      <c r="A1039" s="292">
        <v>45592</v>
      </c>
      <c r="C1039" s="2">
        <v>0</v>
      </c>
    </row>
    <row r="1040" spans="1:4">
      <c r="A1040" s="292">
        <v>45593</v>
      </c>
      <c r="C1040" s="2">
        <v>120841</v>
      </c>
      <c r="D1040" s="2">
        <v>84.424070999999998</v>
      </c>
    </row>
    <row r="1041" spans="1:4">
      <c r="A1041" s="292">
        <v>45594</v>
      </c>
      <c r="C1041" s="2">
        <v>132129</v>
      </c>
      <c r="D1041" s="2">
        <v>84.431475000000006</v>
      </c>
    </row>
    <row r="1042" spans="1:4">
      <c r="A1042" s="292">
        <v>45595</v>
      </c>
      <c r="C1042" s="2">
        <v>179949</v>
      </c>
      <c r="D1042" s="2">
        <v>82.199794999999995</v>
      </c>
    </row>
    <row r="1043" spans="1:4">
      <c r="A1043" s="292">
        <v>45596</v>
      </c>
      <c r="C1043" s="2">
        <v>696845</v>
      </c>
      <c r="D1043" s="2">
        <v>83.523962999999995</v>
      </c>
    </row>
    <row r="1044" spans="1:4">
      <c r="A1044" s="292">
        <v>45597</v>
      </c>
      <c r="C1044" s="2">
        <v>525944</v>
      </c>
      <c r="D1044" s="2">
        <v>86.343328999999997</v>
      </c>
    </row>
    <row r="1045" spans="1:4">
      <c r="A1045" s="292">
        <v>45598</v>
      </c>
      <c r="C1045" s="2">
        <v>0</v>
      </c>
    </row>
    <row r="1046" spans="1:4">
      <c r="A1046" s="292">
        <v>45599</v>
      </c>
      <c r="C1046" s="2">
        <v>0</v>
      </c>
    </row>
    <row r="1047" spans="1:4">
      <c r="A1047" s="292">
        <v>45600</v>
      </c>
      <c r="C1047" s="2">
        <v>26694</v>
      </c>
      <c r="D1047" s="2">
        <v>86.435252000000006</v>
      </c>
    </row>
    <row r="1048" spans="1:4">
      <c r="A1048" s="292">
        <v>45601</v>
      </c>
      <c r="C1048" s="2">
        <v>94416</v>
      </c>
      <c r="D1048" s="2">
        <v>85.010619000000005</v>
      </c>
    </row>
    <row r="1049" spans="1:4">
      <c r="A1049" s="292">
        <v>45602</v>
      </c>
      <c r="C1049" s="2">
        <v>195469</v>
      </c>
      <c r="D1049" s="2">
        <v>83.114204000000001</v>
      </c>
    </row>
    <row r="1050" spans="1:4">
      <c r="A1050" s="292">
        <v>45603</v>
      </c>
      <c r="C1050" s="2">
        <v>129857</v>
      </c>
      <c r="D1050" s="2">
        <v>82.497422</v>
      </c>
    </row>
    <row r="1051" spans="1:4">
      <c r="A1051" s="292">
        <v>45604</v>
      </c>
      <c r="C1051" s="2">
        <v>334072</v>
      </c>
      <c r="D1051" s="2">
        <v>83.356127000000001</v>
      </c>
    </row>
    <row r="1052" spans="1:4">
      <c r="A1052" s="292">
        <v>45605</v>
      </c>
      <c r="C1052" s="2">
        <v>0</v>
      </c>
    </row>
    <row r="1053" spans="1:4">
      <c r="A1053" s="292">
        <v>45606</v>
      </c>
      <c r="C1053" s="2">
        <v>0</v>
      </c>
    </row>
    <row r="1054" spans="1:4">
      <c r="A1054" s="292">
        <v>45607</v>
      </c>
      <c r="C1054" s="2">
        <v>445174</v>
      </c>
      <c r="D1054" s="2">
        <v>83.771970999999994</v>
      </c>
    </row>
    <row r="1055" spans="1:4">
      <c r="A1055" s="292">
        <v>45608</v>
      </c>
      <c r="C1055" s="2">
        <v>452035</v>
      </c>
      <c r="D1055" s="2">
        <v>84.780725000000004</v>
      </c>
    </row>
    <row r="1056" spans="1:4">
      <c r="A1056" s="292">
        <v>45609</v>
      </c>
      <c r="C1056" s="2">
        <v>472472</v>
      </c>
      <c r="D1056" s="2">
        <v>84.212311999999997</v>
      </c>
    </row>
    <row r="1057" spans="1:4">
      <c r="A1057" s="292">
        <v>45610</v>
      </c>
      <c r="C1057" s="2">
        <v>324648</v>
      </c>
      <c r="D1057" s="2">
        <v>82.471548999999996</v>
      </c>
    </row>
    <row r="1058" spans="1:4">
      <c r="A1058" s="292">
        <v>45611</v>
      </c>
      <c r="C1058" s="2">
        <v>0</v>
      </c>
    </row>
    <row r="1059" spans="1:4">
      <c r="A1059" s="292">
        <v>45612</v>
      </c>
      <c r="C1059" s="2">
        <v>0</v>
      </c>
    </row>
    <row r="1060" spans="1:4">
      <c r="A1060" s="292">
        <v>45613</v>
      </c>
      <c r="C1060" s="2">
        <v>0</v>
      </c>
    </row>
    <row r="1061" spans="1:4">
      <c r="A1061" s="292">
        <v>45614</v>
      </c>
      <c r="C1061" s="2">
        <v>167552</v>
      </c>
      <c r="D1061" s="2">
        <v>82.001609999999999</v>
      </c>
    </row>
    <row r="1062" spans="1:4">
      <c r="A1062" s="292">
        <v>45615</v>
      </c>
      <c r="C1062" s="2">
        <v>385153</v>
      </c>
      <c r="D1062" s="2">
        <v>81.421052000000003</v>
      </c>
    </row>
    <row r="1063" spans="1:4">
      <c r="A1063" s="292">
        <v>45616</v>
      </c>
      <c r="C1063" s="2">
        <v>0</v>
      </c>
    </row>
    <row r="1064" spans="1:4">
      <c r="A1064" s="292">
        <v>45617</v>
      </c>
      <c r="C1064" s="2">
        <v>319553</v>
      </c>
      <c r="D1064" s="2">
        <v>80.369533000000004</v>
      </c>
    </row>
    <row r="1065" spans="1:4">
      <c r="A1065" s="292">
        <v>45618</v>
      </c>
      <c r="C1065" s="2">
        <v>295268</v>
      </c>
      <c r="D1065" s="2">
        <v>79.595535999999996</v>
      </c>
    </row>
    <row r="1066" spans="1:4">
      <c r="A1066" s="292">
        <v>45619</v>
      </c>
      <c r="C1066" s="2">
        <v>0</v>
      </c>
    </row>
    <row r="1067" spans="1:4">
      <c r="A1067" s="292">
        <v>45620</v>
      </c>
      <c r="C1067" s="2">
        <v>0</v>
      </c>
    </row>
    <row r="1068" spans="1:4">
      <c r="A1068" s="292">
        <v>45621</v>
      </c>
      <c r="C1068" s="2">
        <v>444358</v>
      </c>
      <c r="D1068" s="2">
        <v>79.86533</v>
      </c>
    </row>
    <row r="1069" spans="1:4">
      <c r="A1069" s="292">
        <v>45622</v>
      </c>
      <c r="C1069" s="2">
        <v>406118</v>
      </c>
      <c r="D1069" s="2">
        <v>80.067017000000007</v>
      </c>
    </row>
    <row r="1070" spans="1:4">
      <c r="A1070" s="292">
        <v>45623</v>
      </c>
      <c r="C1070" s="2">
        <v>222446</v>
      </c>
      <c r="D1070" s="2">
        <v>79.971611999999993</v>
      </c>
    </row>
    <row r="1071" spans="1:4">
      <c r="A1071" s="292">
        <v>45624</v>
      </c>
      <c r="C1071" s="2">
        <v>231250</v>
      </c>
      <c r="D1071" s="2">
        <v>79.177594999999997</v>
      </c>
    </row>
    <row r="1072" spans="1:4">
      <c r="A1072" s="292">
        <v>45625</v>
      </c>
      <c r="C1072" s="2">
        <v>1361183</v>
      </c>
      <c r="D1072" s="2">
        <v>81.418442999999996</v>
      </c>
    </row>
    <row r="1073" spans="1:4">
      <c r="A1073" s="292">
        <v>45626</v>
      </c>
      <c r="C1073" s="2">
        <v>0</v>
      </c>
    </row>
    <row r="1074" spans="1:4">
      <c r="A1074" s="292">
        <v>45627</v>
      </c>
      <c r="C1074" s="2">
        <v>0</v>
      </c>
    </row>
    <row r="1075" spans="1:4">
      <c r="A1075" s="292">
        <v>45628</v>
      </c>
      <c r="C1075" s="2">
        <v>304756</v>
      </c>
      <c r="D1075" s="2">
        <v>79.411441999999994</v>
      </c>
    </row>
    <row r="1076" spans="1:4">
      <c r="A1076" s="292">
        <v>45629</v>
      </c>
      <c r="C1076" s="2">
        <v>242831</v>
      </c>
      <c r="D1076" s="2">
        <v>79.272295999999997</v>
      </c>
    </row>
    <row r="1077" spans="1:4">
      <c r="A1077" s="292">
        <v>45630</v>
      </c>
      <c r="C1077" s="2">
        <v>251656</v>
      </c>
      <c r="D1077" s="2">
        <v>77.070797999999996</v>
      </c>
    </row>
    <row r="1078" spans="1:4">
      <c r="A1078" s="292">
        <v>45631</v>
      </c>
      <c r="C1078" s="2">
        <v>102654</v>
      </c>
      <c r="D1078" s="2">
        <v>75.966457000000005</v>
      </c>
    </row>
    <row r="1079" spans="1:4">
      <c r="A1079" s="292">
        <v>45632</v>
      </c>
      <c r="C1079" s="2">
        <v>295338</v>
      </c>
      <c r="D1079" s="2">
        <v>75.325485999999998</v>
      </c>
    </row>
    <row r="1080" spans="1:4">
      <c r="A1080" s="292">
        <v>45633</v>
      </c>
      <c r="C1080" s="2">
        <v>0</v>
      </c>
    </row>
    <row r="1081" spans="1:4">
      <c r="A1081" s="292">
        <v>45634</v>
      </c>
      <c r="C1081" s="2">
        <v>0</v>
      </c>
    </row>
    <row r="1082" spans="1:4">
      <c r="A1082" s="292">
        <v>45635</v>
      </c>
      <c r="C1082" s="2">
        <v>56142</v>
      </c>
      <c r="D1082" s="2">
        <v>74.664726999999999</v>
      </c>
    </row>
    <row r="1083" spans="1:4">
      <c r="A1083" s="292">
        <v>45636</v>
      </c>
      <c r="C1083" s="2">
        <v>365515</v>
      </c>
      <c r="D1083" s="2">
        <v>74.621512999999993</v>
      </c>
    </row>
    <row r="1084" spans="1:4">
      <c r="A1084" s="292">
        <v>45637</v>
      </c>
      <c r="C1084" s="2">
        <v>276469</v>
      </c>
      <c r="D1084" s="2">
        <v>74.237493000000001</v>
      </c>
    </row>
    <row r="1085" spans="1:4">
      <c r="A1085" s="292">
        <v>45638</v>
      </c>
      <c r="C1085" s="2">
        <v>222848</v>
      </c>
      <c r="D1085" s="2">
        <v>73.17998</v>
      </c>
    </row>
    <row r="1086" spans="1:4">
      <c r="A1086" s="292">
        <v>45639</v>
      </c>
      <c r="C1086" s="2">
        <v>882692</v>
      </c>
      <c r="D1086" s="2">
        <v>68.808933999999994</v>
      </c>
    </row>
    <row r="1087" spans="1:4">
      <c r="A1087" s="292">
        <v>45640</v>
      </c>
      <c r="C1087" s="2">
        <v>0</v>
      </c>
    </row>
    <row r="1088" spans="1:4">
      <c r="A1088" s="292">
        <v>45641</v>
      </c>
      <c r="C1088" s="2">
        <v>0</v>
      </c>
    </row>
    <row r="1089" spans="1:4">
      <c r="A1089" s="292">
        <v>45642</v>
      </c>
      <c r="C1089" s="2">
        <v>132174</v>
      </c>
      <c r="D1089" s="2">
        <v>72.08417</v>
      </c>
    </row>
    <row r="1090" spans="1:4">
      <c r="A1090" s="292">
        <v>45643</v>
      </c>
      <c r="C1090" s="2">
        <v>109897</v>
      </c>
      <c r="D1090" s="2">
        <v>71.032216000000005</v>
      </c>
    </row>
    <row r="1091" spans="1:4">
      <c r="A1091" s="292">
        <v>45644</v>
      </c>
      <c r="C1091" s="2">
        <v>184176</v>
      </c>
      <c r="D1091" s="2">
        <v>70.784846999999999</v>
      </c>
    </row>
    <row r="1092" spans="1:4">
      <c r="A1092" s="292">
        <v>45645</v>
      </c>
      <c r="C1092" s="2">
        <v>725536</v>
      </c>
      <c r="D1092" s="2">
        <v>72.378840999999994</v>
      </c>
    </row>
    <row r="1093" spans="1:4">
      <c r="A1093" s="292">
        <v>45646</v>
      </c>
      <c r="C1093" s="2">
        <v>833942</v>
      </c>
      <c r="D1093" s="2">
        <v>76.786472000000003</v>
      </c>
    </row>
    <row r="1094" spans="1:4">
      <c r="A1094" s="292">
        <v>45647</v>
      </c>
      <c r="C1094" s="2">
        <v>0</v>
      </c>
    </row>
    <row r="1095" spans="1:4">
      <c r="A1095" s="292">
        <v>45648</v>
      </c>
      <c r="C1095" s="2">
        <v>0</v>
      </c>
    </row>
    <row r="1096" spans="1:4">
      <c r="A1096" s="292">
        <v>45649</v>
      </c>
      <c r="C1096" s="2">
        <v>401620</v>
      </c>
      <c r="D1096" s="2">
        <v>74.554920999999993</v>
      </c>
    </row>
    <row r="1097" spans="1:4">
      <c r="A1097" s="292">
        <v>45650</v>
      </c>
      <c r="C1097" s="2">
        <v>91851</v>
      </c>
      <c r="D1097" s="2">
        <v>76.857561000000004</v>
      </c>
    </row>
    <row r="1098" spans="1:4">
      <c r="A1098" s="292">
        <v>45651</v>
      </c>
      <c r="C1098" s="2">
        <v>0</v>
      </c>
    </row>
    <row r="1099" spans="1:4">
      <c r="A1099" s="292">
        <v>45652</v>
      </c>
      <c r="C1099" s="2">
        <v>189760</v>
      </c>
      <c r="D1099" s="2">
        <v>76.438889000000003</v>
      </c>
    </row>
    <row r="1100" spans="1:4">
      <c r="A1100" s="292">
        <v>45653</v>
      </c>
      <c r="C1100" s="2">
        <v>168312</v>
      </c>
      <c r="D1100" s="2">
        <v>76.591037</v>
      </c>
    </row>
    <row r="1101" spans="1:4">
      <c r="A1101" s="292">
        <v>45654</v>
      </c>
      <c r="C1101" s="2">
        <v>0</v>
      </c>
    </row>
    <row r="1102" spans="1:4">
      <c r="A1102" s="292">
        <v>45655</v>
      </c>
      <c r="C1102" s="2">
        <v>0</v>
      </c>
    </row>
    <row r="1103" spans="1:4">
      <c r="A1103" s="292">
        <v>45656</v>
      </c>
      <c r="C1103" s="2">
        <v>437543</v>
      </c>
      <c r="D1103" s="2">
        <v>76.859966999999997</v>
      </c>
    </row>
    <row r="1104" spans="1:4">
      <c r="A1104" s="292">
        <v>45657</v>
      </c>
      <c r="C1104" s="2">
        <v>16089</v>
      </c>
      <c r="D1104" s="2">
        <v>70.087293000000003</v>
      </c>
    </row>
    <row r="1105" spans="1:4">
      <c r="A1105" s="292">
        <v>45658</v>
      </c>
      <c r="C1105" s="2">
        <v>0</v>
      </c>
    </row>
    <row r="1106" spans="1:4">
      <c r="A1106" s="292">
        <v>45659</v>
      </c>
      <c r="C1106" s="2">
        <v>39734</v>
      </c>
      <c r="D1106" s="2">
        <v>71.131021000000004</v>
      </c>
    </row>
    <row r="1107" spans="1:4">
      <c r="A1107" s="292">
        <v>45660</v>
      </c>
      <c r="C1107" s="2">
        <v>327431</v>
      </c>
      <c r="D1107" s="2">
        <v>75.644253000000006</v>
      </c>
    </row>
    <row r="1108" spans="1:4">
      <c r="A1108" s="292">
        <v>45661</v>
      </c>
      <c r="C1108" s="2">
        <v>0</v>
      </c>
    </row>
    <row r="1109" spans="1:4">
      <c r="A1109" s="292">
        <v>45662</v>
      </c>
      <c r="C1109" s="2">
        <v>0</v>
      </c>
    </row>
    <row r="1110" spans="1:4">
      <c r="A1110" s="292">
        <v>45663</v>
      </c>
      <c r="C1110" s="2">
        <v>410556</v>
      </c>
      <c r="D1110" s="2">
        <v>77.484875000000002</v>
      </c>
    </row>
    <row r="1111" spans="1:4">
      <c r="A1111" s="292">
        <v>45664</v>
      </c>
      <c r="C1111" s="2">
        <v>256143</v>
      </c>
      <c r="D1111" s="2">
        <v>77.380753999999996</v>
      </c>
    </row>
    <row r="1112" spans="1:4">
      <c r="A1112" s="292">
        <v>45665</v>
      </c>
      <c r="C1112" s="2">
        <v>110727</v>
      </c>
      <c r="D1112" s="2">
        <v>76.260991000000004</v>
      </c>
    </row>
    <row r="1113" spans="1:4">
      <c r="A1113" s="292">
        <v>45666</v>
      </c>
      <c r="C1113" s="2">
        <v>312839</v>
      </c>
      <c r="D1113" s="2">
        <v>76.928479999999993</v>
      </c>
    </row>
    <row r="1114" spans="1:4">
      <c r="A1114" s="292">
        <v>45667</v>
      </c>
      <c r="C1114" s="2">
        <v>185177</v>
      </c>
      <c r="D1114" s="2">
        <v>77.500151000000002</v>
      </c>
    </row>
    <row r="1115" spans="1:4">
      <c r="A1115" s="292">
        <v>45668</v>
      </c>
      <c r="C1115" s="2">
        <v>0</v>
      </c>
    </row>
    <row r="1116" spans="1:4">
      <c r="A1116" s="292">
        <v>45669</v>
      </c>
      <c r="C1116" s="2">
        <v>0</v>
      </c>
    </row>
    <row r="1117" spans="1:4">
      <c r="A1117" s="292">
        <v>45670</v>
      </c>
      <c r="C1117" s="2">
        <v>134834</v>
      </c>
      <c r="D1117" s="2">
        <v>77.694361000000001</v>
      </c>
    </row>
    <row r="1118" spans="1:4">
      <c r="A1118" s="292">
        <v>45671</v>
      </c>
      <c r="C1118" s="2">
        <v>176564</v>
      </c>
      <c r="D1118" s="2">
        <v>77.687959000000006</v>
      </c>
    </row>
    <row r="1119" spans="1:4">
      <c r="A1119" s="292">
        <v>45672</v>
      </c>
      <c r="C1119" s="2">
        <v>387174</v>
      </c>
      <c r="D1119" s="2">
        <v>77.821079999999995</v>
      </c>
    </row>
    <row r="1120" spans="1:4">
      <c r="A1120" s="292">
        <v>45673</v>
      </c>
      <c r="C1120" s="2">
        <v>419471</v>
      </c>
      <c r="D1120" s="2">
        <v>77.555627000000001</v>
      </c>
    </row>
    <row r="1121" spans="1:4">
      <c r="A1121" s="292">
        <v>45674</v>
      </c>
      <c r="C1121" s="2">
        <v>745836</v>
      </c>
      <c r="D1121" s="2">
        <v>76.800134</v>
      </c>
    </row>
    <row r="1122" spans="1:4">
      <c r="A1122" s="292">
        <v>45675</v>
      </c>
      <c r="C1122" s="2">
        <v>0</v>
      </c>
    </row>
    <row r="1123" spans="1:4">
      <c r="A1123" s="292">
        <v>45676</v>
      </c>
      <c r="C1123" s="2">
        <v>0</v>
      </c>
    </row>
    <row r="1124" spans="1:4">
      <c r="A1124" s="292">
        <v>45677</v>
      </c>
      <c r="C1124" s="2">
        <v>116668</v>
      </c>
      <c r="D1124" s="2">
        <v>76.551351999999994</v>
      </c>
    </row>
    <row r="1125" spans="1:4">
      <c r="A1125" s="292">
        <v>45678</v>
      </c>
      <c r="C1125" s="2">
        <v>174362</v>
      </c>
      <c r="D1125" s="2">
        <v>75.524839999999998</v>
      </c>
    </row>
    <row r="1126" spans="1:4">
      <c r="A1126" s="292">
        <v>45679</v>
      </c>
      <c r="C1126" s="2">
        <v>591879</v>
      </c>
      <c r="D1126" s="2">
        <v>74.315607999999997</v>
      </c>
    </row>
    <row r="1127" spans="1:4">
      <c r="A1127" s="292">
        <v>45680</v>
      </c>
      <c r="C1127" s="2">
        <v>260852</v>
      </c>
      <c r="D1127" s="2">
        <v>74.650357999999997</v>
      </c>
    </row>
    <row r="1128" spans="1:4">
      <c r="A1128" s="292">
        <v>45681</v>
      </c>
      <c r="C1128" s="2">
        <v>486895</v>
      </c>
      <c r="D1128" s="2">
        <v>74.995530000000002</v>
      </c>
    </row>
    <row r="1129" spans="1:4">
      <c r="A1129" s="292">
        <v>45682</v>
      </c>
      <c r="C1129" s="2">
        <v>0</v>
      </c>
    </row>
    <row r="1130" spans="1:4">
      <c r="A1130" s="292">
        <v>45683</v>
      </c>
      <c r="C1130" s="2">
        <v>0</v>
      </c>
    </row>
    <row r="1131" spans="1:4">
      <c r="A1131" s="292">
        <v>45684</v>
      </c>
      <c r="C1131" s="2">
        <v>55232</v>
      </c>
      <c r="D1131" s="2">
        <v>74.684229999999999</v>
      </c>
    </row>
    <row r="1132" spans="1:4">
      <c r="A1132" s="292">
        <v>45685</v>
      </c>
      <c r="C1132" s="2">
        <v>245718</v>
      </c>
      <c r="D1132" s="2">
        <v>74.927767000000003</v>
      </c>
    </row>
    <row r="1133" spans="1:4">
      <c r="A1133" s="292">
        <v>45686</v>
      </c>
      <c r="C1133" s="2">
        <v>482290</v>
      </c>
      <c r="D1133" s="2">
        <v>74.944080999999997</v>
      </c>
    </row>
    <row r="1134" spans="1:4">
      <c r="A1134" s="292">
        <v>45687</v>
      </c>
      <c r="C1134" s="2">
        <v>382824</v>
      </c>
      <c r="D1134" s="2">
        <v>74.736996000000005</v>
      </c>
    </row>
    <row r="1135" spans="1:4">
      <c r="A1135" s="292">
        <v>45688</v>
      </c>
      <c r="C1135" s="2">
        <v>372531</v>
      </c>
      <c r="D1135" s="2">
        <v>74.822528000000005</v>
      </c>
    </row>
    <row r="1136" spans="1:4">
      <c r="A1136" s="292">
        <v>45689</v>
      </c>
      <c r="C1136" s="2">
        <v>0</v>
      </c>
    </row>
    <row r="1137" spans="1:4">
      <c r="A1137" s="292">
        <v>45690</v>
      </c>
      <c r="C1137" s="2">
        <v>0</v>
      </c>
    </row>
    <row r="1138" spans="1:4">
      <c r="A1138" s="292">
        <v>45691</v>
      </c>
      <c r="C1138" s="2">
        <v>277284</v>
      </c>
      <c r="D1138" s="2">
        <v>74.986502999999999</v>
      </c>
    </row>
    <row r="1139" spans="1:4">
      <c r="A1139" s="292">
        <v>45692</v>
      </c>
      <c r="C1139" s="2">
        <v>419738</v>
      </c>
      <c r="D1139" s="2">
        <v>75.033570999999995</v>
      </c>
    </row>
    <row r="1140" spans="1:4">
      <c r="A1140" s="292">
        <v>45693</v>
      </c>
      <c r="C1140" s="2">
        <v>353693</v>
      </c>
      <c r="D1140" s="2">
        <v>75.532049000000001</v>
      </c>
    </row>
    <row r="1141" spans="1:4">
      <c r="A1141" s="292">
        <v>45694</v>
      </c>
      <c r="C1141" s="2">
        <v>620340</v>
      </c>
      <c r="D1141" s="2">
        <v>75.220864000000006</v>
      </c>
    </row>
    <row r="1142" spans="1:4">
      <c r="A1142" s="292">
        <v>45695</v>
      </c>
      <c r="C1142" s="2">
        <v>675050</v>
      </c>
      <c r="D1142" s="2">
        <v>75.589701000000005</v>
      </c>
    </row>
    <row r="1143" spans="1:4">
      <c r="A1143" s="292">
        <v>45696</v>
      </c>
      <c r="C1143" s="2">
        <v>0</v>
      </c>
    </row>
    <row r="1144" spans="1:4">
      <c r="A1144" s="292">
        <v>45697</v>
      </c>
      <c r="C1144" s="2">
        <v>0</v>
      </c>
    </row>
    <row r="1145" spans="1:4">
      <c r="A1145" s="292">
        <v>45698</v>
      </c>
      <c r="C1145" s="2">
        <v>211504</v>
      </c>
      <c r="D1145" s="2">
        <v>75.876943999999995</v>
      </c>
    </row>
    <row r="1146" spans="1:4">
      <c r="A1146" s="292">
        <v>45699</v>
      </c>
      <c r="C1146" s="2">
        <v>554013</v>
      </c>
      <c r="D1146" s="2">
        <v>76.536664000000002</v>
      </c>
    </row>
    <row r="1147" spans="1:4">
      <c r="A1147" s="292">
        <v>45700</v>
      </c>
      <c r="C1147" s="2">
        <v>1732421</v>
      </c>
      <c r="D1147" s="2">
        <v>79.271214999999998</v>
      </c>
    </row>
    <row r="1148" spans="1:4">
      <c r="A1148" s="292">
        <v>45701</v>
      </c>
      <c r="C1148" s="2">
        <v>909695</v>
      </c>
      <c r="D1148" s="2">
        <v>79.684839999999994</v>
      </c>
    </row>
    <row r="1149" spans="1:4">
      <c r="A1149" s="292">
        <v>45702</v>
      </c>
      <c r="C1149" s="2">
        <v>137231</v>
      </c>
      <c r="D1149" s="2">
        <v>78.455419000000006</v>
      </c>
    </row>
    <row r="1150" spans="1:4">
      <c r="A1150" s="292">
        <v>45703</v>
      </c>
      <c r="C1150" s="2">
        <v>0</v>
      </c>
    </row>
    <row r="1151" spans="1:4">
      <c r="A1151" s="292">
        <v>45704</v>
      </c>
      <c r="C1151" s="2">
        <v>0</v>
      </c>
    </row>
    <row r="1152" spans="1:4">
      <c r="A1152" s="292">
        <v>45705</v>
      </c>
      <c r="C1152" s="2">
        <v>437475</v>
      </c>
      <c r="D1152" s="2">
        <v>78.334675000000004</v>
      </c>
    </row>
    <row r="1153" spans="1:4">
      <c r="A1153" s="292">
        <v>45706</v>
      </c>
      <c r="C1153" s="2">
        <v>202032</v>
      </c>
      <c r="D1153" s="2">
        <v>78.643928000000002</v>
      </c>
    </row>
    <row r="1154" spans="1:4">
      <c r="A1154" s="292">
        <v>45707</v>
      </c>
      <c r="C1154" s="2">
        <v>267529</v>
      </c>
      <c r="D1154" s="2">
        <v>78.219532999999998</v>
      </c>
    </row>
    <row r="1155" spans="1:4">
      <c r="A1155" s="292">
        <v>45708</v>
      </c>
      <c r="C1155" s="2">
        <v>241916</v>
      </c>
      <c r="D1155" s="2">
        <v>78.070085000000006</v>
      </c>
    </row>
    <row r="1156" spans="1:4">
      <c r="A1156" s="292">
        <v>45709</v>
      </c>
      <c r="C1156" s="2">
        <v>594890</v>
      </c>
      <c r="D1156" s="2">
        <v>78.150260000000003</v>
      </c>
    </row>
    <row r="1157" spans="1:4">
      <c r="A1157" s="292">
        <v>45710</v>
      </c>
      <c r="C1157" s="2">
        <v>0</v>
      </c>
    </row>
    <row r="1158" spans="1:4">
      <c r="A1158" s="292">
        <v>45711</v>
      </c>
      <c r="C1158" s="2">
        <v>0</v>
      </c>
    </row>
    <row r="1159" spans="1:4">
      <c r="A1159" s="292">
        <v>45712</v>
      </c>
      <c r="C1159" s="2">
        <v>260780</v>
      </c>
      <c r="D1159" s="2">
        <v>77.947237999999999</v>
      </c>
    </row>
    <row r="1160" spans="1:4">
      <c r="A1160" s="292">
        <v>45713</v>
      </c>
      <c r="C1160" s="2">
        <v>276018</v>
      </c>
      <c r="D1160" s="2">
        <v>77.640112999999999</v>
      </c>
    </row>
    <row r="1161" spans="1:4">
      <c r="A1161" s="292">
        <v>45714</v>
      </c>
      <c r="C1161" s="2">
        <v>309662</v>
      </c>
      <c r="D1161" s="2">
        <v>77.114874</v>
      </c>
    </row>
    <row r="1162" spans="1:4">
      <c r="A1162" s="292">
        <v>45715</v>
      </c>
      <c r="C1162" s="2">
        <v>235677</v>
      </c>
      <c r="D1162" s="2">
        <v>76.393879999999996</v>
      </c>
    </row>
    <row r="1163" spans="1:4">
      <c r="A1163" s="292">
        <v>45716</v>
      </c>
      <c r="C1163" s="2">
        <v>218338</v>
      </c>
      <c r="D1163" s="2">
        <v>75.355051000000003</v>
      </c>
    </row>
    <row r="1164" spans="1:4">
      <c r="A1164" s="292">
        <v>45717</v>
      </c>
      <c r="C1164" s="2">
        <v>0</v>
      </c>
    </row>
    <row r="1165" spans="1:4">
      <c r="A1165" s="292">
        <v>45718</v>
      </c>
      <c r="C1165" s="2">
        <v>0</v>
      </c>
    </row>
    <row r="1166" spans="1:4">
      <c r="A1166" s="292">
        <v>45719</v>
      </c>
      <c r="C1166" s="2">
        <v>0</v>
      </c>
    </row>
    <row r="1167" spans="1:4">
      <c r="A1167" s="292">
        <v>45720</v>
      </c>
      <c r="C1167" s="2">
        <v>0</v>
      </c>
    </row>
    <row r="1168" spans="1:4">
      <c r="A1168" s="292">
        <v>45721</v>
      </c>
      <c r="C1168" s="2">
        <v>78787</v>
      </c>
      <c r="D1168" s="2">
        <v>74.274440999999996</v>
      </c>
    </row>
    <row r="1169" spans="1:4">
      <c r="A1169" s="292">
        <v>45722</v>
      </c>
      <c r="C1169" s="2">
        <v>109220</v>
      </c>
      <c r="D1169" s="2">
        <v>74.053228000000004</v>
      </c>
    </row>
    <row r="1170" spans="1:4">
      <c r="A1170" s="292">
        <v>45723</v>
      </c>
      <c r="C1170" s="2">
        <v>470917</v>
      </c>
      <c r="D1170" s="2">
        <v>73.607945000000001</v>
      </c>
    </row>
    <row r="1171" spans="1:4">
      <c r="A1171" s="292">
        <v>45724</v>
      </c>
      <c r="C1171" s="2">
        <v>0</v>
      </c>
    </row>
    <row r="1172" spans="1:4">
      <c r="A1172" s="292">
        <v>45725</v>
      </c>
      <c r="C1172" s="2">
        <v>0</v>
      </c>
    </row>
    <row r="1173" spans="1:4">
      <c r="A1173" s="292">
        <v>45726</v>
      </c>
      <c r="C1173" s="2">
        <v>329430</v>
      </c>
      <c r="D1173" s="2">
        <v>71.151186999999993</v>
      </c>
    </row>
    <row r="1174" spans="1:4">
      <c r="A1174" s="292">
        <v>45727</v>
      </c>
      <c r="C1174" s="2">
        <v>634856</v>
      </c>
      <c r="D1174" s="2">
        <v>69.589014000000006</v>
      </c>
    </row>
    <row r="1175" spans="1:4">
      <c r="A1175" s="292">
        <v>45728</v>
      </c>
      <c r="C1175" s="2">
        <v>429745</v>
      </c>
      <c r="D1175" s="2">
        <v>69.531706999999997</v>
      </c>
    </row>
    <row r="1176" spans="1:4">
      <c r="A1176" s="292">
        <v>45729</v>
      </c>
      <c r="C1176" s="2">
        <v>214607</v>
      </c>
      <c r="D1176" s="2">
        <v>69.023596999999995</v>
      </c>
    </row>
    <row r="1177" spans="1:4">
      <c r="A1177" s="292">
        <v>45730</v>
      </c>
      <c r="C1177" s="2">
        <v>248889</v>
      </c>
      <c r="D1177" s="2">
        <v>69.527394000000001</v>
      </c>
    </row>
    <row r="1178" spans="1:4">
      <c r="A1178" s="292">
        <v>45731</v>
      </c>
      <c r="C1178" s="2">
        <v>0</v>
      </c>
    </row>
    <row r="1179" spans="1:4">
      <c r="A1179" s="292">
        <v>45732</v>
      </c>
      <c r="C1179" s="2">
        <v>0</v>
      </c>
    </row>
    <row r="1180" spans="1:4">
      <c r="A1180" s="292">
        <v>45733</v>
      </c>
      <c r="C1180" s="2">
        <v>518604</v>
      </c>
      <c r="D1180" s="2">
        <v>69.941844000000003</v>
      </c>
    </row>
    <row r="1181" spans="1:4">
      <c r="A1181" s="292">
        <v>45734</v>
      </c>
      <c r="C1181" s="2">
        <v>323719</v>
      </c>
      <c r="D1181" s="2">
        <v>70.332976000000002</v>
      </c>
    </row>
    <row r="1182" spans="1:4">
      <c r="A1182" s="292">
        <v>45735</v>
      </c>
      <c r="C1182" s="2">
        <v>511795</v>
      </c>
      <c r="D1182" s="2">
        <v>70.884647999999999</v>
      </c>
    </row>
    <row r="1183" spans="1:4">
      <c r="A1183" s="292">
        <v>45736</v>
      </c>
      <c r="C1183" s="2">
        <v>518725</v>
      </c>
      <c r="D1183" s="2">
        <v>71.160212999999999</v>
      </c>
    </row>
    <row r="1184" spans="1:4">
      <c r="A1184" s="292">
        <v>45737</v>
      </c>
      <c r="C1184" s="2">
        <v>554371</v>
      </c>
      <c r="D1184" s="2">
        <v>71.994699999999995</v>
      </c>
    </row>
    <row r="1185" spans="1:4">
      <c r="A1185" s="292">
        <v>45738</v>
      </c>
      <c r="C1185" s="2">
        <v>0</v>
      </c>
    </row>
    <row r="1186" spans="1:4">
      <c r="A1186" s="292">
        <v>45739</v>
      </c>
      <c r="C1186" s="2">
        <v>0</v>
      </c>
    </row>
    <row r="1187" spans="1:4">
      <c r="A1187" s="292">
        <v>45740</v>
      </c>
      <c r="C1187" s="2">
        <v>443940</v>
      </c>
      <c r="D1187" s="2">
        <v>72.043694000000002</v>
      </c>
    </row>
    <row r="1188" spans="1:4">
      <c r="A1188" s="292">
        <v>45741</v>
      </c>
      <c r="C1188" s="2">
        <v>521327</v>
      </c>
      <c r="D1188" s="2">
        <v>71.388699000000003</v>
      </c>
    </row>
    <row r="1189" spans="1:4">
      <c r="A1189" s="292">
        <v>45742</v>
      </c>
      <c r="C1189" s="2">
        <v>486205</v>
      </c>
      <c r="D1189" s="2">
        <v>69.845950000000002</v>
      </c>
    </row>
    <row r="1190" spans="1:4">
      <c r="A1190" s="292">
        <v>45743</v>
      </c>
      <c r="C1190" s="2">
        <v>414693</v>
      </c>
      <c r="D1190" s="2">
        <v>68.347007000000005</v>
      </c>
    </row>
    <row r="1191" spans="1:4">
      <c r="A1191" s="292">
        <v>45744</v>
      </c>
      <c r="C1191" s="2">
        <v>234426</v>
      </c>
      <c r="D1191" s="2">
        <v>68.844695999999999</v>
      </c>
    </row>
    <row r="1192" spans="1:4">
      <c r="A1192" s="292">
        <v>45745</v>
      </c>
      <c r="C1192" s="2">
        <v>0</v>
      </c>
    </row>
    <row r="1193" spans="1:4">
      <c r="A1193" s="292">
        <v>45746</v>
      </c>
      <c r="C1193" s="2">
        <v>0</v>
      </c>
    </row>
    <row r="1194" spans="1:4">
      <c r="A1194" s="292">
        <v>45747</v>
      </c>
      <c r="C1194" s="2">
        <v>587057</v>
      </c>
      <c r="D1194" s="2">
        <v>68.938339999999997</v>
      </c>
    </row>
    <row r="1195" spans="1:4">
      <c r="A1195" s="292">
        <v>45748</v>
      </c>
      <c r="C1195" s="2">
        <v>183240</v>
      </c>
      <c r="D1195" s="2">
        <v>68.859177000000003</v>
      </c>
    </row>
    <row r="1196" spans="1:4">
      <c r="A1196" s="292">
        <v>45749</v>
      </c>
      <c r="C1196" s="2">
        <v>202767</v>
      </c>
      <c r="D1196" s="2">
        <v>70.084729999999993</v>
      </c>
    </row>
    <row r="1197" spans="1:4">
      <c r="A1197" s="292">
        <v>45750</v>
      </c>
      <c r="C1197" s="2">
        <v>228221</v>
      </c>
      <c r="D1197" s="2">
        <v>70.016964999999999</v>
      </c>
    </row>
    <row r="1198" spans="1:4">
      <c r="A1198" s="292">
        <v>45751</v>
      </c>
      <c r="C1198" s="2">
        <v>119621</v>
      </c>
      <c r="D1198" s="2">
        <v>70.070178999999996</v>
      </c>
    </row>
    <row r="1199" spans="1:4">
      <c r="A1199" s="292">
        <v>45752</v>
      </c>
      <c r="C1199" s="2">
        <v>0</v>
      </c>
    </row>
    <row r="1200" spans="1:4">
      <c r="A1200" s="292">
        <v>45753</v>
      </c>
      <c r="C1200" s="2">
        <v>0</v>
      </c>
    </row>
    <row r="1201" spans="1:4">
      <c r="A1201" s="292">
        <v>45754</v>
      </c>
      <c r="C1201" s="2">
        <v>238997</v>
      </c>
      <c r="D1201" s="2">
        <v>70.039886999999993</v>
      </c>
    </row>
    <row r="1202" spans="1:4">
      <c r="A1202" s="292">
        <v>45755</v>
      </c>
      <c r="C1202" s="2">
        <v>135793</v>
      </c>
      <c r="D1202" s="2">
        <v>70.171749000000005</v>
      </c>
    </row>
    <row r="1203" spans="1:4">
      <c r="A1203" s="292">
        <v>45756</v>
      </c>
      <c r="C1203" s="2">
        <v>408098</v>
      </c>
      <c r="D1203" s="2">
        <v>70.094795000000005</v>
      </c>
    </row>
    <row r="1204" spans="1:4">
      <c r="A1204" s="292">
        <v>45757</v>
      </c>
      <c r="C1204" s="2">
        <v>420066</v>
      </c>
      <c r="D1204" s="2">
        <v>69.517499000000001</v>
      </c>
    </row>
    <row r="1205" spans="1:4">
      <c r="A1205" s="292">
        <v>45758</v>
      </c>
      <c r="C1205" s="2">
        <v>149895</v>
      </c>
      <c r="D1205" s="2">
        <v>69.667952</v>
      </c>
    </row>
    <row r="1206" spans="1:4">
      <c r="A1206" s="292">
        <v>45759</v>
      </c>
      <c r="C1206" s="2">
        <v>0</v>
      </c>
    </row>
    <row r="1207" spans="1:4">
      <c r="A1207" s="292">
        <v>45760</v>
      </c>
      <c r="C1207" s="2">
        <v>0</v>
      </c>
    </row>
    <row r="1208" spans="1:4">
      <c r="A1208" s="292">
        <v>45761</v>
      </c>
      <c r="C1208" s="2">
        <v>189602</v>
      </c>
      <c r="D1208" s="2">
        <v>69.808515</v>
      </c>
    </row>
    <row r="1209" spans="1:4">
      <c r="A1209" s="292">
        <v>45762</v>
      </c>
      <c r="C1209" s="2">
        <v>223765</v>
      </c>
      <c r="D1209" s="2">
        <v>69.876024000000001</v>
      </c>
    </row>
    <row r="1210" spans="1:4">
      <c r="A1210" s="292">
        <v>45763</v>
      </c>
      <c r="C1210" s="2">
        <v>310955</v>
      </c>
      <c r="D1210" s="2">
        <v>69.686702999999994</v>
      </c>
    </row>
    <row r="1211" spans="1:4">
      <c r="A1211" s="292">
        <v>45764</v>
      </c>
      <c r="C1211" s="2">
        <v>153310</v>
      </c>
      <c r="D1211" s="2">
        <v>69.702843000000001</v>
      </c>
    </row>
    <row r="1212" spans="1:4">
      <c r="A1212" s="292">
        <v>45765</v>
      </c>
      <c r="C1212" s="2">
        <v>0</v>
      </c>
    </row>
    <row r="1213" spans="1:4">
      <c r="A1213" s="292">
        <v>45766</v>
      </c>
      <c r="C1213" s="2">
        <v>0</v>
      </c>
    </row>
    <row r="1214" spans="1:4">
      <c r="A1214" s="292">
        <v>45767</v>
      </c>
      <c r="C1214" s="2">
        <v>0</v>
      </c>
    </row>
    <row r="1215" spans="1:4">
      <c r="A1215" s="292">
        <v>45768</v>
      </c>
      <c r="C1215" s="2">
        <v>0</v>
      </c>
    </row>
    <row r="1216" spans="1:4">
      <c r="A1216" s="292">
        <v>45769</v>
      </c>
      <c r="C1216" s="2">
        <v>263016</v>
      </c>
      <c r="D1216" s="2">
        <v>69.232416999999998</v>
      </c>
    </row>
    <row r="1217" spans="1:4">
      <c r="A1217" s="292">
        <v>45770</v>
      </c>
      <c r="C1217" s="2">
        <v>171465</v>
      </c>
      <c r="D1217" s="2">
        <v>68.756319000000005</v>
      </c>
    </row>
    <row r="1218" spans="1:4">
      <c r="A1218" s="292">
        <v>45771</v>
      </c>
      <c r="C1218" s="2">
        <v>191044</v>
      </c>
      <c r="D1218" s="2">
        <v>68.406542000000002</v>
      </c>
    </row>
    <row r="1219" spans="1:4">
      <c r="A1219" s="292">
        <v>45772</v>
      </c>
      <c r="C1219" s="2">
        <v>456867</v>
      </c>
      <c r="D1219" s="2">
        <v>68.025852999999998</v>
      </c>
    </row>
    <row r="1220" spans="1:4">
      <c r="A1220" s="292">
        <v>45773</v>
      </c>
      <c r="C1220" s="2">
        <v>0</v>
      </c>
    </row>
    <row r="1221" spans="1:4">
      <c r="A1221" s="292">
        <v>45774</v>
      </c>
      <c r="C1221" s="2">
        <v>0</v>
      </c>
    </row>
    <row r="1222" spans="1:4">
      <c r="A1222" s="292">
        <v>45775</v>
      </c>
      <c r="C1222" s="2">
        <v>252448</v>
      </c>
      <c r="D1222" s="2">
        <v>67.613662000000005</v>
      </c>
    </row>
    <row r="1223" spans="1:4">
      <c r="A1223" s="292">
        <v>45776</v>
      </c>
      <c r="C1223" s="2">
        <v>194465</v>
      </c>
      <c r="D1223" s="2">
        <v>67.335370999999995</v>
      </c>
    </row>
    <row r="1224" spans="1:4">
      <c r="A1224" s="292">
        <v>45777</v>
      </c>
      <c r="C1224" s="2">
        <v>434440</v>
      </c>
      <c r="D1224" s="2">
        <v>67.032544999999999</v>
      </c>
    </row>
    <row r="1225" spans="1:4">
      <c r="A1225" s="292">
        <v>45778</v>
      </c>
      <c r="C1225" s="2">
        <v>0</v>
      </c>
    </row>
    <row r="1226" spans="1:4">
      <c r="A1226" s="292">
        <v>45779</v>
      </c>
      <c r="C1226" s="2">
        <v>241837</v>
      </c>
      <c r="D1226" s="2">
        <v>66.577793999999997</v>
      </c>
    </row>
    <row r="1227" spans="1:4">
      <c r="A1227" s="292">
        <v>45780</v>
      </c>
      <c r="C1227" s="2">
        <v>0</v>
      </c>
    </row>
    <row r="1228" spans="1:4">
      <c r="A1228" s="292">
        <v>45781</v>
      </c>
      <c r="C1228" s="2">
        <v>0</v>
      </c>
    </row>
    <row r="1229" spans="1:4">
      <c r="A1229" s="292">
        <v>45782</v>
      </c>
      <c r="C1229" s="2">
        <v>262535</v>
      </c>
      <c r="D1229" s="2">
        <v>66.081446999999997</v>
      </c>
    </row>
    <row r="1230" spans="1:4">
      <c r="A1230" s="292">
        <v>45783</v>
      </c>
      <c r="C1230" s="2">
        <v>459960</v>
      </c>
      <c r="D1230" s="2">
        <v>64.959063999999998</v>
      </c>
    </row>
    <row r="1231" spans="1:4">
      <c r="A1231" s="292">
        <v>45784</v>
      </c>
      <c r="C1231" s="2">
        <v>673224</v>
      </c>
      <c r="D1231" s="2">
        <v>60.451345000000003</v>
      </c>
    </row>
    <row r="1232" spans="1:4">
      <c r="A1232" s="292">
        <v>45785</v>
      </c>
      <c r="C1232" s="2">
        <v>262448</v>
      </c>
      <c r="D1232" s="2">
        <v>59.374639000000002</v>
      </c>
    </row>
    <row r="1233" spans="1:4">
      <c r="A1233" s="292">
        <v>45786</v>
      </c>
      <c r="C1233" s="2">
        <v>359141</v>
      </c>
      <c r="D1233" s="2">
        <v>59.125408</v>
      </c>
    </row>
    <row r="1234" spans="1:4">
      <c r="A1234" s="292">
        <v>45787</v>
      </c>
      <c r="C1234" s="2">
        <v>0</v>
      </c>
    </row>
    <row r="1235" spans="1:4">
      <c r="A1235" s="292">
        <v>45788</v>
      </c>
      <c r="C1235" s="2">
        <v>0</v>
      </c>
    </row>
    <row r="1236" spans="1:4">
      <c r="A1236" s="292">
        <v>45789</v>
      </c>
      <c r="C1236" s="2">
        <v>128797</v>
      </c>
      <c r="D1236" s="2">
        <v>58.901719999999997</v>
      </c>
    </row>
    <row r="1237" spans="1:4">
      <c r="A1237" s="292">
        <v>45790</v>
      </c>
      <c r="C1237" s="2">
        <v>148255</v>
      </c>
      <c r="D1237" s="2">
        <v>59.266845000000004</v>
      </c>
    </row>
    <row r="1238" spans="1:4">
      <c r="A1238" s="292">
        <v>45791</v>
      </c>
      <c r="C1238" s="2">
        <v>161881</v>
      </c>
      <c r="D1238" s="2">
        <v>59.366262999999996</v>
      </c>
    </row>
    <row r="1239" spans="1:4">
      <c r="A1239" s="292">
        <v>45792</v>
      </c>
      <c r="C1239" s="2">
        <v>347290</v>
      </c>
      <c r="D1239" s="2">
        <v>59.526136000000001</v>
      </c>
    </row>
    <row r="1240" spans="1:4">
      <c r="A1240" s="292">
        <v>45793</v>
      </c>
      <c r="C1240" s="2">
        <v>536193</v>
      </c>
      <c r="D1240" s="2">
        <v>60.174920999999998</v>
      </c>
    </row>
    <row r="1241" spans="1:4">
      <c r="A1241" s="292">
        <v>45794</v>
      </c>
      <c r="C1241" s="2">
        <v>0</v>
      </c>
    </row>
    <row r="1242" spans="1:4">
      <c r="A1242" s="292">
        <v>45795</v>
      </c>
      <c r="C1242" s="2">
        <v>0</v>
      </c>
    </row>
    <row r="1243" spans="1:4">
      <c r="A1243" s="292">
        <v>45796</v>
      </c>
      <c r="C1243" s="2">
        <v>189324</v>
      </c>
      <c r="D1243" s="2">
        <v>60.673186999999999</v>
      </c>
    </row>
    <row r="1244" spans="1:4">
      <c r="A1244" s="292">
        <v>45797</v>
      </c>
      <c r="C1244" s="2">
        <v>151775</v>
      </c>
      <c r="D1244" s="2">
        <v>60.097071999999997</v>
      </c>
    </row>
    <row r="1245" spans="1:4">
      <c r="A1245" s="292">
        <v>45798</v>
      </c>
      <c r="C1245" s="2">
        <v>148359</v>
      </c>
      <c r="D1245" s="2">
        <v>60.415607000000001</v>
      </c>
    </row>
    <row r="1247" spans="1:4">
      <c r="C1247" s="223" t="s">
        <v>410</v>
      </c>
    </row>
  </sheetData>
  <hyperlinks>
    <hyperlink ref="A1" location="Índice!A1" display="Voltar" xr:uid="{00000000-0004-0000-3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A5DC-58E5-47C3-935E-6B1CD78AEAA8}">
  <sheetPr>
    <tabColor rgb="FF00B0F0"/>
  </sheetPr>
  <dimension ref="A1:R1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8" sqref="C8"/>
    </sheetView>
  </sheetViews>
  <sheetFormatPr defaultColWidth="9.109375" defaultRowHeight="13.8"/>
  <cols>
    <col min="1" max="1" width="14.5546875" style="243" bestFit="1" customWidth="1"/>
    <col min="2" max="2" width="8.5546875" style="243" customWidth="1"/>
    <col min="3" max="8" width="14.44140625" style="243" customWidth="1"/>
    <col min="9" max="16384" width="9.109375" style="243"/>
  </cols>
  <sheetData>
    <row r="1" spans="1:18">
      <c r="A1" s="63" t="s">
        <v>419</v>
      </c>
    </row>
    <row r="2" spans="1:18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23.4">
      <c r="H3" s="238"/>
    </row>
    <row r="5" spans="1:18" ht="14.4">
      <c r="A5" s="244"/>
      <c r="B5" s="245"/>
      <c r="C5" s="237" t="str">
        <f>Índice!BJ46</f>
        <v xml:space="preserve">Chart 56 - ethanol production for the ten-year period </v>
      </c>
    </row>
    <row r="6" spans="1:18">
      <c r="A6" s="244"/>
      <c r="B6" s="245"/>
      <c r="C6" s="246"/>
      <c r="D6" s="247"/>
    </row>
    <row r="7" spans="1:18" ht="28.8">
      <c r="A7" s="236" t="s">
        <v>124</v>
      </c>
      <c r="B7" s="245"/>
      <c r="C7" s="235" t="s">
        <v>363</v>
      </c>
      <c r="D7" s="235" t="s">
        <v>261</v>
      </c>
      <c r="E7" s="235" t="s">
        <v>134</v>
      </c>
      <c r="F7" s="235" t="s">
        <v>31</v>
      </c>
    </row>
    <row r="8" spans="1:18" ht="14.4">
      <c r="A8" s="244"/>
      <c r="B8" s="234"/>
      <c r="C8" s="31" t="s">
        <v>429</v>
      </c>
      <c r="D8" s="248"/>
      <c r="E8" s="248"/>
      <c r="F8" s="248"/>
    </row>
    <row r="9" spans="1:18" ht="14.4">
      <c r="A9" s="249">
        <v>2025</v>
      </c>
      <c r="B9" s="250"/>
      <c r="C9" s="251">
        <v>27.307631560505929</v>
      </c>
      <c r="D9" s="251">
        <v>7.4760256670447833E-2</v>
      </c>
      <c r="E9" s="251">
        <v>10.006895708904109</v>
      </c>
      <c r="F9" s="251">
        <f>SUM(C9:E9)</f>
        <v>37.389287526080487</v>
      </c>
    </row>
    <row r="10" spans="1:18" ht="14.4">
      <c r="A10" s="249">
        <v>2035</v>
      </c>
      <c r="B10" s="250"/>
      <c r="C10" s="251">
        <v>32.756464877839171</v>
      </c>
      <c r="D10" s="251">
        <v>0.98910409330229843</v>
      </c>
      <c r="E10" s="251">
        <v>16.264641866438353</v>
      </c>
      <c r="F10" s="251">
        <f>SUM(C10:E10)</f>
        <v>50.01021083757982</v>
      </c>
    </row>
    <row r="11" spans="1:18" ht="14.4">
      <c r="A11" s="249"/>
      <c r="B11" s="250"/>
      <c r="C11" s="252"/>
    </row>
    <row r="12" spans="1:18">
      <c r="A12" s="249"/>
      <c r="B12" s="250"/>
      <c r="C12" s="253" t="s">
        <v>427</v>
      </c>
    </row>
  </sheetData>
  <hyperlinks>
    <hyperlink ref="A1" location="Índice!A1" display="Voltar" xr:uid="{8FBD9FBE-9246-4F9E-BA70-8153A4E527F7}"/>
  </hyperlink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797A-3BAB-4E87-8ACA-6EB04B387861}">
  <sheetPr>
    <tabColor rgb="FF00B0F0"/>
  </sheetPr>
  <dimension ref="A1:R2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8" sqref="E8"/>
    </sheetView>
  </sheetViews>
  <sheetFormatPr defaultColWidth="9.109375" defaultRowHeight="13.8"/>
  <cols>
    <col min="1" max="1" width="14.5546875" style="243" bestFit="1" customWidth="1"/>
    <col min="2" max="2" width="8.5546875" style="243" customWidth="1"/>
    <col min="3" max="4" width="15.5546875" style="243" customWidth="1"/>
    <col min="5" max="5" width="16.5546875" style="243" customWidth="1"/>
    <col min="6" max="6" width="12.5546875" style="243" customWidth="1"/>
    <col min="7" max="10" width="14.44140625" style="243" customWidth="1"/>
    <col min="11" max="16384" width="9.109375" style="243"/>
  </cols>
  <sheetData>
    <row r="1" spans="1:18">
      <c r="A1" s="63" t="s">
        <v>419</v>
      </c>
    </row>
    <row r="2" spans="1:18" ht="23.4"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4" spans="1:18" ht="14.4">
      <c r="A4" s="244"/>
      <c r="B4" s="245"/>
      <c r="C4" s="237" t="str">
        <f>Índice!BJ50</f>
        <v>Chart 57 - Supply of other biofuels for the ten-year period</v>
      </c>
      <c r="D4" s="237"/>
      <c r="E4" s="237"/>
    </row>
    <row r="5" spans="1:18">
      <c r="A5" s="244"/>
      <c r="B5" s="245"/>
      <c r="C5" s="246"/>
      <c r="D5" s="246"/>
      <c r="E5" s="246"/>
    </row>
    <row r="6" spans="1:18" ht="14.4">
      <c r="A6" s="236" t="s">
        <v>124</v>
      </c>
      <c r="B6" s="245"/>
      <c r="C6" s="235" t="s">
        <v>87</v>
      </c>
      <c r="D6" s="235" t="s">
        <v>102</v>
      </c>
      <c r="E6" s="239" t="s">
        <v>241</v>
      </c>
    </row>
    <row r="7" spans="1:18" ht="14.4">
      <c r="A7" s="244"/>
      <c r="B7" s="234"/>
      <c r="C7" s="31" t="s">
        <v>429</v>
      </c>
      <c r="D7" s="248"/>
      <c r="E7" s="261" t="s">
        <v>455</v>
      </c>
    </row>
    <row r="8" spans="1:18" ht="14.4">
      <c r="A8" s="249">
        <v>2025</v>
      </c>
      <c r="B8" s="250"/>
      <c r="C8" s="251">
        <v>10.097375217937428</v>
      </c>
      <c r="D8" s="251">
        <v>1.7600000000000001E-2</v>
      </c>
      <c r="E8" s="254">
        <v>304.56034349999999</v>
      </c>
    </row>
    <row r="9" spans="1:18" ht="14.4">
      <c r="A9" s="249">
        <v>2035</v>
      </c>
      <c r="B9" s="250"/>
      <c r="C9" s="251">
        <v>13.916059162873722</v>
      </c>
      <c r="D9" s="251">
        <v>2.7846473767885529</v>
      </c>
      <c r="E9" s="254">
        <v>473.07055050000002</v>
      </c>
    </row>
    <row r="10" spans="1:18" ht="14.4">
      <c r="A10" s="249"/>
      <c r="B10" s="250"/>
      <c r="C10" s="252"/>
      <c r="D10" s="252"/>
      <c r="E10" s="252"/>
    </row>
    <row r="11" spans="1:18" ht="14.4">
      <c r="A11" s="249"/>
      <c r="B11" s="250"/>
      <c r="C11" s="240" t="s">
        <v>427</v>
      </c>
      <c r="D11" s="252"/>
      <c r="E11" s="252"/>
    </row>
    <row r="12" spans="1:18">
      <c r="D12" s="255"/>
    </row>
    <row r="18" spans="1:5">
      <c r="A18" s="256">
        <v>2025</v>
      </c>
      <c r="B18" s="257"/>
      <c r="C18" s="258">
        <v>10.097375217937428</v>
      </c>
      <c r="D18" s="258">
        <v>1.7600000000000001E-2</v>
      </c>
      <c r="E18" s="258"/>
    </row>
    <row r="19" spans="1:5">
      <c r="A19" s="256"/>
      <c r="B19" s="257"/>
      <c r="C19" s="258"/>
      <c r="D19" s="258"/>
      <c r="E19" s="258">
        <v>304.56034349999999</v>
      </c>
    </row>
    <row r="20" spans="1:5">
      <c r="A20" s="256">
        <v>2035</v>
      </c>
      <c r="B20" s="257"/>
      <c r="C20" s="258">
        <v>13.916059162873722</v>
      </c>
      <c r="D20" s="258">
        <v>2.7846473767885529</v>
      </c>
      <c r="E20" s="258"/>
    </row>
    <row r="21" spans="1:5">
      <c r="A21" s="256"/>
      <c r="B21" s="257"/>
      <c r="C21" s="258"/>
      <c r="D21" s="258"/>
      <c r="E21" s="258">
        <v>473.07055050000002</v>
      </c>
    </row>
    <row r="22" spans="1:5">
      <c r="C22" s="259"/>
      <c r="D22" s="259"/>
    </row>
  </sheetData>
  <hyperlinks>
    <hyperlink ref="A1" location="Índice!A1" display="Voltar" xr:uid="{E069929C-A9EF-4E5A-916C-E71D0AB02D52}"/>
  </hyperlink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70BE-7DBA-4929-8278-C8CD79BFF268}">
  <sheetPr>
    <tabColor rgb="FF00B0F0"/>
  </sheetPr>
  <dimension ref="A1:U1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8" sqref="C8"/>
    </sheetView>
  </sheetViews>
  <sheetFormatPr defaultColWidth="9.109375" defaultRowHeight="14.4"/>
  <cols>
    <col min="1" max="1" width="14.5546875" style="263" bestFit="1" customWidth="1"/>
    <col min="2" max="2" width="8.5546875" style="263" customWidth="1"/>
    <col min="3" max="5" width="15.5546875" style="263" customWidth="1"/>
    <col min="6" max="6" width="12.5546875" style="263" customWidth="1"/>
    <col min="7" max="10" width="14.44140625" style="263" customWidth="1"/>
    <col min="11" max="16384" width="9.109375" style="263"/>
  </cols>
  <sheetData>
    <row r="1" spans="1:21">
      <c r="A1" s="63" t="s">
        <v>419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62"/>
      <c r="M1" s="262"/>
      <c r="N1" s="262"/>
      <c r="O1" s="262"/>
      <c r="P1" s="262"/>
      <c r="Q1" s="262"/>
      <c r="R1" s="262"/>
      <c r="S1" s="262"/>
      <c r="T1" s="262"/>
      <c r="U1" s="262"/>
    </row>
    <row r="2" spans="1:21" ht="23.4">
      <c r="A2" s="243"/>
      <c r="B2" s="243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262"/>
      <c r="T2" s="262"/>
      <c r="U2" s="262"/>
    </row>
    <row r="3" spans="1:21">
      <c r="A3" s="264"/>
      <c r="B3" s="264"/>
      <c r="E3" s="265"/>
      <c r="F3" s="266"/>
      <c r="G3" s="267"/>
    </row>
    <row r="4" spans="1:21">
      <c r="E4" s="268"/>
      <c r="F4" s="266"/>
      <c r="G4" s="267"/>
      <c r="J4" s="269"/>
      <c r="K4" s="269"/>
      <c r="L4" s="269"/>
    </row>
    <row r="5" spans="1:21">
      <c r="C5" s="35" t="str">
        <f>Índice!BJ54</f>
        <v>Chart 58 - Meeting the additional volume of biofuels in 2035 by land-sparing technique</v>
      </c>
    </row>
    <row r="6" spans="1:21">
      <c r="C6" s="35"/>
    </row>
    <row r="7" spans="1:21">
      <c r="A7" s="93" t="s">
        <v>428</v>
      </c>
      <c r="C7" s="235">
        <v>2025</v>
      </c>
      <c r="D7" s="235">
        <v>2035</v>
      </c>
    </row>
    <row r="8" spans="1:21">
      <c r="C8" s="31" t="s">
        <v>429</v>
      </c>
      <c r="D8" s="260"/>
    </row>
    <row r="9" spans="1:21">
      <c r="A9" s="272" t="s">
        <v>262</v>
      </c>
      <c r="B9" s="264"/>
      <c r="C9" s="270">
        <v>48.003389986027102</v>
      </c>
      <c r="D9" s="270">
        <v>48.003389986027102</v>
      </c>
    </row>
    <row r="10" spans="1:21">
      <c r="A10" s="272" t="s">
        <v>106</v>
      </c>
      <c r="C10" s="270">
        <v>0</v>
      </c>
      <c r="D10" s="270">
        <v>4.1149290932800016</v>
      </c>
    </row>
    <row r="11" spans="1:21">
      <c r="A11" s="272" t="s">
        <v>121</v>
      </c>
      <c r="C11" s="270">
        <v>0</v>
      </c>
      <c r="D11" s="270">
        <v>5.6719999999999997</v>
      </c>
    </row>
    <row r="12" spans="1:21">
      <c r="A12" s="272" t="s">
        <v>229</v>
      </c>
      <c r="C12" s="270">
        <v>0</v>
      </c>
      <c r="D12" s="270">
        <v>0.91421132657774262</v>
      </c>
    </row>
    <row r="13" spans="1:21">
      <c r="A13" s="272" t="s">
        <v>263</v>
      </c>
      <c r="C13" s="270">
        <v>0</v>
      </c>
      <c r="D13" s="270">
        <v>4.3766950147074892</v>
      </c>
    </row>
    <row r="14" spans="1:21">
      <c r="A14" s="272" t="s">
        <v>213</v>
      </c>
      <c r="C14" s="270">
        <v>0</v>
      </c>
      <c r="D14" s="270">
        <v>4.8177507378466675</v>
      </c>
    </row>
    <row r="15" spans="1:21">
      <c r="A15" s="272" t="s">
        <v>31</v>
      </c>
      <c r="C15" s="271"/>
      <c r="D15" s="270">
        <v>67.898976158438998</v>
      </c>
    </row>
    <row r="17" spans="3:3">
      <c r="C17" s="240" t="s">
        <v>427</v>
      </c>
    </row>
  </sheetData>
  <hyperlinks>
    <hyperlink ref="A1" location="Índice!A1" display="Voltar" xr:uid="{969405B4-EFD5-4CE2-B4D8-096A15CE3CB0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F0"/>
  </sheetPr>
  <dimension ref="A1:R2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D10" sqref="D10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419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Analysis of Current Biofuels Outlook – Year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Índice!Q22</f>
        <v>Chart 5 - Annual history of sugarcane processing and TRS</v>
      </c>
      <c r="D6" s="3"/>
      <c r="E6" s="3"/>
    </row>
    <row r="8" spans="1:18" ht="15" customHeight="1">
      <c r="A8" s="4" t="s">
        <v>124</v>
      </c>
      <c r="C8" s="4" t="s">
        <v>119</v>
      </c>
      <c r="D8" s="4" t="s">
        <v>118</v>
      </c>
    </row>
    <row r="9" spans="1:18">
      <c r="A9" s="4"/>
      <c r="C9" s="4"/>
    </row>
    <row r="10" spans="1:18">
      <c r="B10" s="4"/>
      <c r="C10" s="20" t="s">
        <v>364</v>
      </c>
      <c r="D10" s="20" t="s">
        <v>364</v>
      </c>
    </row>
    <row r="11" spans="1:18">
      <c r="A11" s="6">
        <v>2015</v>
      </c>
      <c r="C11" s="9">
        <v>661.31905800000004</v>
      </c>
      <c r="D11" s="9">
        <v>86.927078022931056</v>
      </c>
    </row>
    <row r="12" spans="1:18">
      <c r="A12" s="6">
        <v>2016</v>
      </c>
      <c r="C12" s="9">
        <v>671.46767299999999</v>
      </c>
      <c r="D12" s="9">
        <v>90.376874559715787</v>
      </c>
    </row>
    <row r="13" spans="1:18">
      <c r="A13" s="6">
        <v>2017</v>
      </c>
      <c r="C13" s="9">
        <v>635.71371599999998</v>
      </c>
      <c r="D13" s="9">
        <v>86.965636348800004</v>
      </c>
    </row>
    <row r="14" spans="1:18">
      <c r="A14" s="6">
        <v>2018</v>
      </c>
      <c r="C14" s="9">
        <v>608.52213300000005</v>
      </c>
      <c r="D14" s="9">
        <v>84.219463207199993</v>
      </c>
    </row>
    <row r="15" spans="1:18">
      <c r="A15" s="6">
        <v>2019</v>
      </c>
      <c r="C15" s="9">
        <v>654.08202000000006</v>
      </c>
      <c r="D15" s="9">
        <v>91.107042600825991</v>
      </c>
    </row>
    <row r="16" spans="1:18">
      <c r="A16" s="6">
        <v>2020</v>
      </c>
      <c r="C16" s="9">
        <v>662.68558499999995</v>
      </c>
      <c r="D16" s="9">
        <v>95.469708091749894</v>
      </c>
    </row>
    <row r="17" spans="1:4">
      <c r="A17" s="6">
        <v>2021</v>
      </c>
      <c r="C17" s="9">
        <v>581.44560000000001</v>
      </c>
      <c r="D17" s="9">
        <v>82.332696959999993</v>
      </c>
    </row>
    <row r="18" spans="1:4">
      <c r="A18" s="6">
        <v>2022</v>
      </c>
      <c r="C18" s="9">
        <v>595.30610200000001</v>
      </c>
      <c r="D18" s="9">
        <v>82.586815530459987</v>
      </c>
    </row>
    <row r="19" spans="1:4">
      <c r="A19" s="6">
        <v>2023</v>
      </c>
      <c r="C19" s="9">
        <v>712.5</v>
      </c>
      <c r="D19" s="9">
        <v>97.955334503599985</v>
      </c>
    </row>
    <row r="20" spans="1:4">
      <c r="A20" s="6">
        <v>2024</v>
      </c>
      <c r="C20" s="9">
        <v>686.26550099999997</v>
      </c>
      <c r="D20" s="9">
        <v>95.953642349820001</v>
      </c>
    </row>
    <row r="22" spans="1:4">
      <c r="C22" s="223" t="s">
        <v>378</v>
      </c>
    </row>
    <row r="23" spans="1:4">
      <c r="C23" s="85"/>
    </row>
    <row r="26" spans="1:4">
      <c r="D26" s="85"/>
    </row>
  </sheetData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964E-D9F1-41AD-A2A1-F2D28E07A02E}">
  <sheetPr>
    <tabColor rgb="FF00B0F0"/>
  </sheetPr>
  <dimension ref="A1:T14"/>
  <sheetViews>
    <sheetView showGridLines="0" zoomScaleNormal="100" workbookViewId="0">
      <selection activeCell="A7" sqref="A7"/>
    </sheetView>
  </sheetViews>
  <sheetFormatPr defaultRowHeight="14.4"/>
  <cols>
    <col min="1" max="1" width="18.109375" customWidth="1"/>
    <col min="2" max="2" width="17.5546875" customWidth="1"/>
    <col min="3" max="3" width="18.44140625" customWidth="1"/>
    <col min="4" max="4" width="33" customWidth="1"/>
    <col min="10" max="10" width="65.6640625" customWidth="1"/>
  </cols>
  <sheetData>
    <row r="1" spans="1:20" s="263" customFormat="1">
      <c r="A1" s="296" t="s">
        <v>419</v>
      </c>
      <c r="B1" s="243"/>
      <c r="C1" s="243"/>
      <c r="D1" s="243"/>
      <c r="E1" s="243"/>
      <c r="F1" s="243"/>
      <c r="G1" s="243"/>
      <c r="H1" s="243"/>
      <c r="I1" s="243"/>
      <c r="J1" s="243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s="263" customFormat="1" ht="23.4">
      <c r="A2" s="243"/>
      <c r="B2" s="51"/>
      <c r="C2" s="51"/>
      <c r="D2" s="7" t="str">
        <f>[12]Índice!AF3</f>
        <v>Análise de Conjuntura - Ano Base 2024</v>
      </c>
      <c r="E2" s="51"/>
      <c r="F2" s="10"/>
      <c r="G2" s="10"/>
      <c r="H2" s="10"/>
      <c r="I2" s="51"/>
      <c r="J2" s="51"/>
      <c r="K2" s="51"/>
      <c r="L2" s="51"/>
      <c r="M2" s="51"/>
      <c r="N2" s="51"/>
      <c r="O2" s="51"/>
      <c r="P2" s="51"/>
      <c r="Q2" s="51"/>
      <c r="R2" s="262"/>
      <c r="S2" s="262"/>
      <c r="T2" s="262"/>
    </row>
    <row r="5" spans="1:20">
      <c r="B5" s="35" t="str">
        <f>Índice!BJ58</f>
        <v xml:space="preserve">Chart 59 - Potential used vs. total technical potential estimated by land-sparing technique </v>
      </c>
    </row>
    <row r="7" spans="1:20" ht="57.6">
      <c r="A7" s="93"/>
      <c r="B7" s="235" t="s">
        <v>430</v>
      </c>
      <c r="C7" s="235" t="s">
        <v>431</v>
      </c>
    </row>
    <row r="8" spans="1:20">
      <c r="B8" s="260" t="s">
        <v>429</v>
      </c>
      <c r="C8" s="260"/>
    </row>
    <row r="9" spans="1:20">
      <c r="A9" s="80" t="s">
        <v>106</v>
      </c>
      <c r="B9" s="293">
        <v>4.1149290932800016</v>
      </c>
      <c r="C9" s="293">
        <v>6.172393639920001</v>
      </c>
    </row>
    <row r="10" spans="1:20">
      <c r="A10" s="80" t="s">
        <v>300</v>
      </c>
      <c r="B10" s="293">
        <v>5.6719999999999997</v>
      </c>
      <c r="C10" s="293">
        <v>0</v>
      </c>
    </row>
    <row r="11" spans="1:20">
      <c r="A11" s="80" t="s">
        <v>229</v>
      </c>
      <c r="B11" s="293">
        <v>0.91421132657774262</v>
      </c>
      <c r="C11" s="293">
        <v>5.1597886734222573</v>
      </c>
    </row>
    <row r="12" spans="1:20">
      <c r="A12" s="80" t="s">
        <v>263</v>
      </c>
      <c r="B12" s="293">
        <v>4.3766950147074892</v>
      </c>
      <c r="C12" s="293">
        <v>3.4913049852925107</v>
      </c>
    </row>
    <row r="13" spans="1:20">
      <c r="A13" s="80" t="s">
        <v>213</v>
      </c>
      <c r="B13" s="294">
        <v>4.8177507378466675</v>
      </c>
      <c r="C13" s="295">
        <v>6</v>
      </c>
    </row>
    <row r="14" spans="1:20">
      <c r="B14" s="240" t="s">
        <v>427</v>
      </c>
    </row>
  </sheetData>
  <hyperlinks>
    <hyperlink ref="A1" location="Índice!A1" display="Return to contents" xr:uid="{8257D06C-8B53-44DB-B9F7-CA811F7AFDA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F123-DD94-4B51-8D53-0F0E4CC0E675}">
  <sheetPr>
    <tabColor rgb="FF00B0F0"/>
  </sheetPr>
  <dimension ref="A1:R1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6" sqref="F6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10" width="14.44140625" customWidth="1"/>
    <col min="11" max="12" width="25.88671875" bestFit="1" customWidth="1"/>
  </cols>
  <sheetData>
    <row r="1" spans="1:18">
      <c r="A1" s="63" t="s">
        <v>419</v>
      </c>
      <c r="B1" s="243"/>
      <c r="C1" s="243"/>
      <c r="D1" s="243"/>
      <c r="E1" s="243"/>
      <c r="F1" s="243"/>
      <c r="G1" s="243"/>
      <c r="H1" s="243"/>
      <c r="I1" s="243"/>
      <c r="J1" s="243"/>
      <c r="K1" s="262"/>
      <c r="L1" s="263"/>
      <c r="M1" s="263"/>
      <c r="N1" s="263"/>
      <c r="O1" s="263"/>
      <c r="P1" s="263"/>
      <c r="Q1" s="263"/>
    </row>
    <row r="2" spans="1:18" ht="23.4">
      <c r="A2" s="243"/>
      <c r="B2" s="243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Índice!BJ62</f>
        <v>Chart 60 - Additional production of co-products</v>
      </c>
    </row>
    <row r="7" spans="1:18">
      <c r="A7" s="93" t="s">
        <v>432</v>
      </c>
      <c r="C7" s="235">
        <v>2025</v>
      </c>
      <c r="D7" s="235" t="s">
        <v>264</v>
      </c>
    </row>
    <row r="8" spans="1:18">
      <c r="C8" s="260" t="s">
        <v>364</v>
      </c>
      <c r="D8" s="260"/>
    </row>
    <row r="9" spans="1:18">
      <c r="A9" s="80" t="s">
        <v>266</v>
      </c>
      <c r="C9" s="273">
        <v>41</v>
      </c>
      <c r="D9" s="273">
        <v>12.776632092224002</v>
      </c>
    </row>
    <row r="10" spans="1:18">
      <c r="A10" s="80" t="s">
        <v>103</v>
      </c>
      <c r="C10" s="273">
        <v>6.6745994378390403</v>
      </c>
      <c r="D10" s="273">
        <v>5.0530808661236604</v>
      </c>
    </row>
    <row r="11" spans="1:18">
      <c r="A11" s="80" t="s">
        <v>265</v>
      </c>
      <c r="C11" s="273">
        <v>0.69612667188356148</v>
      </c>
      <c r="D11" s="273">
        <v>0.32424566877075361</v>
      </c>
    </row>
    <row r="12" spans="1:18">
      <c r="A12" s="80" t="s">
        <v>156</v>
      </c>
      <c r="C12" s="273">
        <v>41.764612974891421</v>
      </c>
      <c r="D12" s="273">
        <v>6.3176116706884935</v>
      </c>
    </row>
    <row r="13" spans="1:18">
      <c r="C13" s="273"/>
      <c r="D13" s="273"/>
    </row>
    <row r="14" spans="1:18">
      <c r="C14" s="240" t="s">
        <v>427</v>
      </c>
    </row>
  </sheetData>
  <hyperlinks>
    <hyperlink ref="A1" location="Índice!A1" display="Voltar" xr:uid="{258C0ACE-A0B1-4934-8B75-D8B4EC92FC48}"/>
  </hyperlink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FAC9-207E-4670-AD7B-6C28C0C49B98}">
  <sheetPr>
    <tabColor rgb="FF00B0F0"/>
  </sheetPr>
  <dimension ref="A1:R5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8" sqref="A8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10" width="14.44140625" customWidth="1"/>
    <col min="11" max="12" width="25.88671875" bestFit="1" customWidth="1"/>
  </cols>
  <sheetData>
    <row r="1" spans="1:18">
      <c r="A1" s="63" t="s">
        <v>419</v>
      </c>
      <c r="B1" s="243"/>
      <c r="C1" s="243"/>
      <c r="D1" s="243"/>
      <c r="E1" s="243"/>
      <c r="F1" s="243"/>
      <c r="G1" s="243"/>
      <c r="H1" s="243"/>
      <c r="I1" s="243"/>
      <c r="J1" s="243"/>
      <c r="K1" s="262"/>
      <c r="L1" s="263"/>
    </row>
    <row r="2" spans="1:18" ht="23.4">
      <c r="A2" s="243"/>
      <c r="B2" s="243"/>
      <c r="C2" s="51"/>
      <c r="D2" s="51"/>
      <c r="E2" s="7" t="str">
        <f>Índice!AF3</f>
        <v>Analysis of Current Biofuels Outlook – Year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>
      <c r="C3" s="276" t="s">
        <v>267</v>
      </c>
      <c r="D3" s="276" t="s">
        <v>268</v>
      </c>
    </row>
    <row r="5" spans="1:18">
      <c r="C5" s="35" t="str">
        <f>Índice!BY6</f>
        <v>Chart 61 - Evolution of grain production and planted land in Brazil</v>
      </c>
    </row>
    <row r="7" spans="1:18">
      <c r="A7" s="93" t="s">
        <v>124</v>
      </c>
      <c r="C7" s="235" t="s">
        <v>433</v>
      </c>
      <c r="D7" s="235" t="s">
        <v>434</v>
      </c>
      <c r="F7" s="274"/>
      <c r="G7" s="274"/>
    </row>
    <row r="8" spans="1:18">
      <c r="A8" s="80"/>
      <c r="C8" s="260" t="s">
        <v>99</v>
      </c>
      <c r="D8" s="260" t="s">
        <v>100</v>
      </c>
    </row>
    <row r="9" spans="1:18">
      <c r="A9" s="80">
        <v>1977</v>
      </c>
      <c r="C9" s="275">
        <v>37313.9</v>
      </c>
      <c r="D9" s="275">
        <v>46943.12799999999</v>
      </c>
      <c r="E9" s="288"/>
    </row>
    <row r="10" spans="1:18">
      <c r="A10" s="80">
        <v>1978</v>
      </c>
      <c r="C10" s="275">
        <v>36570.559999999998</v>
      </c>
      <c r="D10" s="275">
        <v>38213.362999999998</v>
      </c>
      <c r="E10" s="288"/>
    </row>
    <row r="11" spans="1:18">
      <c r="A11" s="80">
        <v>1979</v>
      </c>
      <c r="C11" s="275">
        <v>37495.213000000003</v>
      </c>
      <c r="D11" s="275">
        <v>41554.728000000003</v>
      </c>
      <c r="E11" s="288"/>
    </row>
    <row r="12" spans="1:18">
      <c r="A12" s="80">
        <v>1980</v>
      </c>
      <c r="C12" s="275">
        <v>40158.182999999997</v>
      </c>
      <c r="D12" s="275">
        <v>50871.222000000002</v>
      </c>
      <c r="E12" s="288"/>
    </row>
    <row r="13" spans="1:18">
      <c r="A13" s="80">
        <v>1981</v>
      </c>
      <c r="C13" s="275">
        <v>40384.043999999994</v>
      </c>
      <c r="D13" s="275">
        <v>52212.21</v>
      </c>
      <c r="E13" s="288"/>
    </row>
    <row r="14" spans="1:18">
      <c r="A14" s="80">
        <v>1982</v>
      </c>
      <c r="C14" s="275">
        <v>41174.892</v>
      </c>
      <c r="D14" s="275">
        <v>50861.078000000001</v>
      </c>
      <c r="E14" s="288"/>
    </row>
    <row r="15" spans="1:18">
      <c r="A15" s="80">
        <v>1983</v>
      </c>
      <c r="C15" s="275">
        <v>37212.284999999996</v>
      </c>
      <c r="D15" s="275">
        <v>47654.563999999998</v>
      </c>
      <c r="E15" s="288"/>
    </row>
    <row r="16" spans="1:18">
      <c r="A16" s="80">
        <v>1984</v>
      </c>
      <c r="C16" s="275">
        <v>38020.929000000004</v>
      </c>
      <c r="D16" s="275">
        <v>52431.001000000004</v>
      </c>
      <c r="E16" s="288"/>
    </row>
    <row r="17" spans="1:5">
      <c r="A17" s="80">
        <v>1985</v>
      </c>
      <c r="C17" s="275">
        <v>39692.663000000008</v>
      </c>
      <c r="D17" s="275">
        <v>58143.299000000006</v>
      </c>
      <c r="E17" s="288"/>
    </row>
    <row r="18" spans="1:5">
      <c r="A18" s="80">
        <v>1986</v>
      </c>
      <c r="C18" s="275">
        <v>42533.951000000001</v>
      </c>
      <c r="D18" s="275">
        <v>53925.173999999992</v>
      </c>
      <c r="E18" s="288"/>
    </row>
    <row r="19" spans="1:5">
      <c r="A19" s="80">
        <v>1987</v>
      </c>
      <c r="C19" s="275">
        <v>42062.052999999993</v>
      </c>
      <c r="D19" s="275">
        <v>64949.260999999999</v>
      </c>
      <c r="E19" s="288"/>
    </row>
    <row r="20" spans="1:5">
      <c r="A20" s="80">
        <v>1988</v>
      </c>
      <c r="C20" s="275">
        <v>42810.696000000004</v>
      </c>
      <c r="D20" s="275">
        <v>66307.573000000004</v>
      </c>
      <c r="E20" s="288"/>
    </row>
    <row r="21" spans="1:5">
      <c r="A21" s="80">
        <v>1989</v>
      </c>
      <c r="C21" s="275">
        <v>42243.334999999999</v>
      </c>
      <c r="D21" s="275">
        <v>71487.59</v>
      </c>
      <c r="E21" s="288"/>
    </row>
    <row r="22" spans="1:5">
      <c r="A22" s="80">
        <v>1990</v>
      </c>
      <c r="C22" s="275">
        <v>38944.995000000003</v>
      </c>
      <c r="D22" s="275">
        <v>58280.33</v>
      </c>
      <c r="E22" s="288"/>
    </row>
    <row r="23" spans="1:5">
      <c r="A23" s="80">
        <v>1991</v>
      </c>
      <c r="C23" s="275">
        <v>37893.699999999997</v>
      </c>
      <c r="D23" s="275">
        <v>57899.6</v>
      </c>
      <c r="E23" s="288"/>
    </row>
    <row r="24" spans="1:5">
      <c r="A24" s="80">
        <v>1992</v>
      </c>
      <c r="C24" s="275">
        <v>38492.300000000003</v>
      </c>
      <c r="D24" s="275">
        <v>68400.100000000006</v>
      </c>
      <c r="E24" s="288"/>
    </row>
    <row r="25" spans="1:5">
      <c r="A25" s="80">
        <v>1993</v>
      </c>
      <c r="C25" s="275">
        <v>35621.300000000003</v>
      </c>
      <c r="D25" s="275">
        <v>68253.2</v>
      </c>
      <c r="E25" s="288"/>
    </row>
    <row r="26" spans="1:5">
      <c r="A26" s="80">
        <v>1994</v>
      </c>
      <c r="C26" s="275">
        <v>39094</v>
      </c>
      <c r="D26" s="275">
        <v>76035</v>
      </c>
      <c r="E26" s="288"/>
    </row>
    <row r="27" spans="1:5">
      <c r="A27" s="80">
        <v>1995</v>
      </c>
      <c r="C27" s="275">
        <v>38538.9</v>
      </c>
      <c r="D27" s="275">
        <v>81064.899999999994</v>
      </c>
      <c r="E27" s="288"/>
    </row>
    <row r="28" spans="1:5">
      <c r="A28" s="80">
        <v>1996</v>
      </c>
      <c r="C28" s="275">
        <v>36970.9</v>
      </c>
      <c r="D28" s="275">
        <v>73564.7</v>
      </c>
      <c r="E28" s="288"/>
    </row>
    <row r="29" spans="1:5">
      <c r="A29" s="80">
        <v>1997</v>
      </c>
      <c r="C29" s="275">
        <v>36574.800000000003</v>
      </c>
      <c r="D29" s="275">
        <v>78426.7</v>
      </c>
      <c r="E29" s="288"/>
    </row>
    <row r="30" spans="1:5">
      <c r="A30" s="80">
        <v>1998</v>
      </c>
      <c r="C30" s="275">
        <v>35000.800000000003</v>
      </c>
      <c r="D30" s="275">
        <v>76558.703999999983</v>
      </c>
      <c r="E30" s="288"/>
    </row>
    <row r="31" spans="1:5">
      <c r="A31" s="80">
        <v>1999</v>
      </c>
      <c r="C31" s="275">
        <v>36896.199999999997</v>
      </c>
      <c r="D31" s="275">
        <v>82437.887500000012</v>
      </c>
      <c r="E31" s="288"/>
    </row>
    <row r="32" spans="1:5">
      <c r="A32" s="80">
        <v>2000</v>
      </c>
      <c r="C32" s="275">
        <v>37824.300000000003</v>
      </c>
      <c r="D32" s="275">
        <v>83029.930999999997</v>
      </c>
      <c r="E32" s="288"/>
    </row>
    <row r="33" spans="1:5">
      <c r="A33" s="80">
        <v>2001</v>
      </c>
      <c r="C33" s="275">
        <v>37847.300000000003</v>
      </c>
      <c r="D33" s="275">
        <v>100266.87700000001</v>
      </c>
      <c r="E33" s="288"/>
    </row>
    <row r="34" spans="1:5">
      <c r="A34" s="80">
        <v>2002</v>
      </c>
      <c r="C34" s="275">
        <v>40235</v>
      </c>
      <c r="D34" s="275">
        <v>96799</v>
      </c>
      <c r="E34" s="288"/>
    </row>
    <row r="35" spans="1:5">
      <c r="A35" s="80">
        <v>2003</v>
      </c>
      <c r="C35" s="275">
        <v>43946.8</v>
      </c>
      <c r="D35" s="275">
        <v>123168</v>
      </c>
      <c r="E35" s="288"/>
    </row>
    <row r="36" spans="1:5">
      <c r="A36" s="80">
        <v>2004</v>
      </c>
      <c r="C36" s="275">
        <v>47422.5</v>
      </c>
      <c r="D36" s="275">
        <v>119114.2</v>
      </c>
      <c r="E36" s="288"/>
    </row>
    <row r="37" spans="1:5">
      <c r="A37" s="80">
        <v>2005</v>
      </c>
      <c r="C37" s="275">
        <v>49068.2</v>
      </c>
      <c r="D37" s="275">
        <v>114695</v>
      </c>
      <c r="E37" s="288"/>
    </row>
    <row r="38" spans="1:5">
      <c r="A38" s="80">
        <v>2006</v>
      </c>
      <c r="C38" s="275">
        <v>47867.623999999996</v>
      </c>
      <c r="D38" s="275">
        <v>122530.78278100002</v>
      </c>
      <c r="E38" s="288"/>
    </row>
    <row r="39" spans="1:5">
      <c r="A39" s="80">
        <v>2007</v>
      </c>
      <c r="C39" s="275">
        <v>46212.599499999989</v>
      </c>
      <c r="D39" s="275">
        <v>131750.6</v>
      </c>
      <c r="E39" s="288"/>
    </row>
    <row r="40" spans="1:5">
      <c r="A40" s="80">
        <v>2008</v>
      </c>
      <c r="C40" s="275">
        <v>47411.199999999997</v>
      </c>
      <c r="D40" s="275">
        <v>144137.29999999999</v>
      </c>
      <c r="E40" s="288"/>
    </row>
    <row r="41" spans="1:5">
      <c r="A41" s="80">
        <v>2009</v>
      </c>
      <c r="C41" s="275">
        <v>47674.400000000001</v>
      </c>
      <c r="D41" s="275">
        <v>135134.5</v>
      </c>
      <c r="E41" s="288"/>
    </row>
    <row r="42" spans="1:5">
      <c r="A42" s="80">
        <v>2010</v>
      </c>
      <c r="C42" s="275">
        <v>47415.7</v>
      </c>
      <c r="D42" s="275">
        <v>149254.9</v>
      </c>
      <c r="E42" s="288"/>
    </row>
    <row r="43" spans="1:5">
      <c r="A43" s="80">
        <v>2011</v>
      </c>
      <c r="C43" s="275">
        <v>49872.604999999996</v>
      </c>
      <c r="D43" s="275">
        <v>162803</v>
      </c>
      <c r="E43" s="288"/>
    </row>
    <row r="44" spans="1:5">
      <c r="A44" s="80">
        <v>2012</v>
      </c>
      <c r="C44" s="275">
        <v>50885.15</v>
      </c>
      <c r="D44" s="275">
        <v>166172.1</v>
      </c>
      <c r="E44" s="288"/>
    </row>
    <row r="45" spans="1:5">
      <c r="A45" s="80">
        <v>2013</v>
      </c>
      <c r="C45" s="275">
        <v>53563</v>
      </c>
      <c r="D45" s="275">
        <v>188658.43849999996</v>
      </c>
      <c r="E45" s="288"/>
    </row>
    <row r="46" spans="1:5">
      <c r="A46" s="80">
        <v>2014</v>
      </c>
      <c r="C46" s="275">
        <v>57059.9</v>
      </c>
      <c r="D46" s="275">
        <v>193673.79430000001</v>
      </c>
      <c r="E46" s="288"/>
    </row>
    <row r="47" spans="1:5">
      <c r="A47" s="80">
        <v>2015</v>
      </c>
      <c r="C47" s="275">
        <v>57914.7</v>
      </c>
      <c r="D47" s="275">
        <v>208635.761</v>
      </c>
      <c r="E47" s="288"/>
    </row>
    <row r="48" spans="1:5">
      <c r="A48" s="80">
        <v>2016</v>
      </c>
      <c r="C48" s="275">
        <v>58335.99</v>
      </c>
      <c r="D48" s="275">
        <v>186872.60483999999</v>
      </c>
      <c r="E48" s="288"/>
    </row>
    <row r="49" spans="1:5">
      <c r="A49" s="80">
        <v>2017</v>
      </c>
      <c r="C49" s="275">
        <v>60889.3</v>
      </c>
      <c r="D49" s="275">
        <v>238622.72400000002</v>
      </c>
      <c r="E49" s="288"/>
    </row>
    <row r="50" spans="1:5">
      <c r="A50" s="80">
        <v>2018</v>
      </c>
      <c r="C50" s="275">
        <v>61721.8</v>
      </c>
      <c r="D50" s="275">
        <v>231656.14570000002</v>
      </c>
      <c r="E50" s="288"/>
    </row>
    <row r="51" spans="1:5">
      <c r="A51" s="80">
        <v>2019</v>
      </c>
      <c r="C51" s="275">
        <v>63262.200000000004</v>
      </c>
      <c r="D51" s="275">
        <v>246833.8</v>
      </c>
      <c r="E51" s="288"/>
    </row>
    <row r="52" spans="1:5">
      <c r="A52" s="80">
        <v>2020</v>
      </c>
      <c r="C52" s="275">
        <v>66204.75</v>
      </c>
      <c r="D52" s="275">
        <v>258055.30000000002</v>
      </c>
      <c r="E52" s="288"/>
    </row>
    <row r="53" spans="1:5">
      <c r="A53" s="80">
        <v>2021</v>
      </c>
      <c r="C53" s="275">
        <v>70344.340000000011</v>
      </c>
      <c r="D53" s="275">
        <v>257532.97</v>
      </c>
      <c r="E53" s="288"/>
    </row>
    <row r="54" spans="1:5">
      <c r="A54" s="80">
        <v>2022</v>
      </c>
      <c r="C54" s="275">
        <v>74874.700000000012</v>
      </c>
      <c r="D54" s="275">
        <v>273570.89999999991</v>
      </c>
      <c r="E54" s="288"/>
    </row>
    <row r="55" spans="1:5">
      <c r="A55" s="80">
        <v>2023</v>
      </c>
      <c r="C55" s="275">
        <v>78850.545000000013</v>
      </c>
      <c r="D55" s="275">
        <v>320915.60000000003</v>
      </c>
      <c r="E55" s="288"/>
    </row>
    <row r="56" spans="1:5">
      <c r="A56" s="80">
        <v>2024</v>
      </c>
      <c r="C56" s="275">
        <v>79939.200000000012</v>
      </c>
      <c r="D56" s="275">
        <v>297497.49999999994</v>
      </c>
      <c r="E56" s="288"/>
    </row>
  </sheetData>
  <hyperlinks>
    <hyperlink ref="A1" location="Índice!A1" display="Voltar" xr:uid="{3B7BABCF-4CDF-425A-8DFF-6FF8E0193A0F}"/>
  </hyperlink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EEFB-04B6-44EC-8878-6C21BF235554}">
  <sheetPr>
    <tabColor rgb="FF00B0F0"/>
  </sheetPr>
  <dimension ref="A1:U15"/>
  <sheetViews>
    <sheetView showGridLines="0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7" width="14.44140625" style="80" customWidth="1"/>
    <col min="8" max="10" width="14.44140625" customWidth="1"/>
    <col min="11" max="11" width="25.88671875" bestFit="1" customWidth="1"/>
  </cols>
  <sheetData>
    <row r="1" spans="1:21">
      <c r="A1" s="63" t="s">
        <v>419</v>
      </c>
      <c r="B1" s="243"/>
      <c r="C1" s="243"/>
      <c r="D1" s="243"/>
      <c r="E1" s="243"/>
      <c r="F1" s="243"/>
      <c r="G1" s="281"/>
      <c r="H1" s="243"/>
      <c r="I1" s="243"/>
      <c r="J1" s="243"/>
      <c r="K1" s="262"/>
    </row>
    <row r="2" spans="1:21" ht="23.4">
      <c r="A2" s="243"/>
      <c r="B2" s="243"/>
      <c r="C2" s="243"/>
      <c r="D2" s="243"/>
      <c r="E2" s="243"/>
      <c r="F2" s="51"/>
      <c r="G2" s="51"/>
      <c r="H2" s="7" t="str">
        <f>Índice!AF3</f>
        <v>Analysis of Current Biofuels Outlook – Year 2024</v>
      </c>
      <c r="I2" s="51"/>
      <c r="J2" s="10"/>
      <c r="K2" s="10"/>
      <c r="L2" s="10"/>
      <c r="M2" s="51"/>
      <c r="N2" s="51"/>
      <c r="O2" s="51"/>
      <c r="P2" s="51"/>
      <c r="Q2" s="51"/>
      <c r="R2" s="51"/>
      <c r="S2" s="51"/>
      <c r="T2" s="51"/>
      <c r="U2" s="51"/>
    </row>
    <row r="5" spans="1:21">
      <c r="F5" s="35" t="str">
        <f>Índice!BY10</f>
        <v>Chart 62  - Land occupation in Brazil</v>
      </c>
    </row>
    <row r="7" spans="1:21">
      <c r="A7" s="277"/>
      <c r="B7" s="278"/>
      <c r="C7" s="278"/>
      <c r="D7" s="278"/>
      <c r="E7" s="279" t="s">
        <v>437</v>
      </c>
      <c r="F7" s="280" t="s">
        <v>10</v>
      </c>
      <c r="G7" s="280" t="s">
        <v>99</v>
      </c>
    </row>
    <row r="8" spans="1:21">
      <c r="A8" s="241"/>
      <c r="E8" s="282" t="s">
        <v>269</v>
      </c>
      <c r="F8" s="286">
        <v>0.61</v>
      </c>
      <c r="G8" s="284">
        <v>519.11</v>
      </c>
    </row>
    <row r="9" spans="1:21">
      <c r="A9" s="241"/>
      <c r="E9" s="282" t="s">
        <v>271</v>
      </c>
      <c r="F9" s="286">
        <v>7.2000000000000008E-2</v>
      </c>
      <c r="G9" s="284">
        <v>61.272000000000006</v>
      </c>
    </row>
    <row r="10" spans="1:21">
      <c r="A10" s="241"/>
      <c r="E10" s="282" t="s">
        <v>272</v>
      </c>
      <c r="F10" s="286">
        <v>8.0000000000000002E-3</v>
      </c>
      <c r="G10" s="284">
        <v>6.8079999999999998</v>
      </c>
    </row>
    <row r="11" spans="1:21">
      <c r="A11" s="241"/>
      <c r="E11" s="282" t="s">
        <v>273</v>
      </c>
      <c r="F11" s="286">
        <v>7.9083431257344294E-2</v>
      </c>
      <c r="G11" s="284">
        <v>67.3</v>
      </c>
    </row>
    <row r="12" spans="1:21">
      <c r="A12" s="241"/>
      <c r="E12" s="282" t="s">
        <v>274</v>
      </c>
      <c r="F12" s="286">
        <v>2.5029377203290248E-2</v>
      </c>
      <c r="G12" s="284">
        <v>21.3</v>
      </c>
    </row>
    <row r="13" spans="1:21">
      <c r="A13" s="241"/>
      <c r="E13" s="282" t="s">
        <v>275</v>
      </c>
      <c r="F13" s="286">
        <v>7.8730904817861345E-3</v>
      </c>
      <c r="G13" s="284">
        <v>6.7</v>
      </c>
    </row>
    <row r="14" spans="1:21">
      <c r="A14" s="241"/>
      <c r="E14" s="282" t="s">
        <v>270</v>
      </c>
      <c r="F14" s="286">
        <v>9.6004700352526437E-2</v>
      </c>
      <c r="G14" s="284">
        <v>81.7</v>
      </c>
    </row>
    <row r="15" spans="1:21">
      <c r="A15" s="96"/>
      <c r="B15" s="242"/>
      <c r="C15" s="242"/>
      <c r="D15" s="242"/>
      <c r="E15" s="283" t="s">
        <v>276</v>
      </c>
      <c r="F15" s="287">
        <v>0.10200940070505293</v>
      </c>
      <c r="G15" s="285">
        <v>86.810000000000045</v>
      </c>
    </row>
  </sheetData>
  <hyperlinks>
    <hyperlink ref="A1" location="Índice!A1" display="Voltar" xr:uid="{9E52BC7C-42FF-4CDC-A3A5-AA4518D22556}"/>
  </hyperlink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48"/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8362-C387-4D45-AD0C-99C667CE7B50}">
  <sheetPr>
    <tabColor rgb="FF00B0F0"/>
  </sheetPr>
  <dimension ref="A1:R35"/>
  <sheetViews>
    <sheetView showGridLines="0" zoomScaleNormal="100" workbookViewId="0">
      <pane xSplit="1" ySplit="3" topLeftCell="C4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7" style="2" customWidth="1"/>
    <col min="8" max="16384" width="9.44140625" style="2"/>
  </cols>
  <sheetData>
    <row r="1" spans="1:18">
      <c r="A1" s="1" t="s">
        <v>419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Analysis of Current Biofuels Outlook – Year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Índice!Q26</f>
        <v>Chart 6 - Evolution of corn production and distribution by harvest</v>
      </c>
      <c r="D6" s="3"/>
      <c r="E6" s="3"/>
      <c r="F6" s="3"/>
      <c r="G6" s="3"/>
    </row>
    <row r="8" spans="1:18" ht="28.8">
      <c r="A8" s="4" t="s">
        <v>124</v>
      </c>
      <c r="C8" s="4" t="s">
        <v>120</v>
      </c>
      <c r="D8" s="4" t="s">
        <v>121</v>
      </c>
      <c r="E8" s="4" t="s">
        <v>122</v>
      </c>
      <c r="F8" s="5" t="s">
        <v>123</v>
      </c>
      <c r="G8" s="4"/>
    </row>
    <row r="9" spans="1:18" ht="15" customHeight="1">
      <c r="B9" s="4"/>
      <c r="C9" s="31" t="s">
        <v>364</v>
      </c>
      <c r="D9" s="31"/>
      <c r="E9" s="31"/>
      <c r="F9" s="31" t="s">
        <v>10</v>
      </c>
      <c r="G9" s="114"/>
    </row>
    <row r="10" spans="1:18">
      <c r="A10" s="76" t="s">
        <v>20</v>
      </c>
      <c r="B10" s="6"/>
      <c r="C10" s="9">
        <v>31.554200000000002</v>
      </c>
      <c r="D10" s="9">
        <v>10.574299999999999</v>
      </c>
      <c r="E10" s="9">
        <v>0</v>
      </c>
      <c r="F10" s="9">
        <v>42.128500000000003</v>
      </c>
      <c r="G10" s="115"/>
      <c r="J10" s="11"/>
    </row>
    <row r="11" spans="1:18">
      <c r="A11" s="76" t="s">
        <v>21</v>
      </c>
      <c r="B11" s="6"/>
      <c r="C11" s="9">
        <v>27.298400000000001</v>
      </c>
      <c r="D11" s="9">
        <v>7.7083000000000004</v>
      </c>
      <c r="E11" s="9">
        <v>0</v>
      </c>
      <c r="F11" s="9">
        <v>35.006700000000002</v>
      </c>
      <c r="G11" s="115"/>
    </row>
    <row r="12" spans="1:18">
      <c r="A12" s="76" t="s">
        <v>22</v>
      </c>
      <c r="B12" s="6"/>
      <c r="C12" s="9">
        <v>31.809000000000001</v>
      </c>
      <c r="D12" s="9">
        <v>10.7059</v>
      </c>
      <c r="E12" s="9">
        <v>0</v>
      </c>
      <c r="F12" s="9">
        <v>42.514900000000004</v>
      </c>
      <c r="G12" s="115"/>
    </row>
    <row r="13" spans="1:18">
      <c r="A13" s="76" t="s">
        <v>23</v>
      </c>
      <c r="B13" s="6"/>
      <c r="C13" s="9">
        <v>36.596699999999998</v>
      </c>
      <c r="D13" s="9">
        <v>14.773</v>
      </c>
      <c r="E13" s="9">
        <v>0</v>
      </c>
      <c r="F13" s="9">
        <v>51.369699999999995</v>
      </c>
      <c r="G13" s="115"/>
    </row>
    <row r="14" spans="1:18">
      <c r="A14" s="76" t="s">
        <v>24</v>
      </c>
      <c r="B14" s="6"/>
      <c r="C14" s="9">
        <v>39.964100000000002</v>
      </c>
      <c r="D14" s="9">
        <v>18.688099999999999</v>
      </c>
      <c r="E14" s="9">
        <v>0</v>
      </c>
      <c r="F14" s="9">
        <v>58.652200000000001</v>
      </c>
      <c r="G14" s="115"/>
    </row>
    <row r="15" spans="1:18">
      <c r="A15" s="76" t="s">
        <v>14</v>
      </c>
      <c r="B15" s="6"/>
      <c r="C15" s="9">
        <v>33.654900000000005</v>
      </c>
      <c r="D15" s="9">
        <v>17.349</v>
      </c>
      <c r="E15" s="9">
        <v>0</v>
      </c>
      <c r="F15" s="9">
        <v>51.003900000000002</v>
      </c>
      <c r="G15" s="115"/>
    </row>
    <row r="16" spans="1:18">
      <c r="A16" s="76" t="s">
        <v>15</v>
      </c>
      <c r="B16" s="6"/>
      <c r="C16" s="9">
        <v>34.0792</v>
      </c>
      <c r="D16" s="9">
        <v>21.938800000000001</v>
      </c>
      <c r="E16" s="9">
        <v>0</v>
      </c>
      <c r="F16" s="9">
        <v>56.018000000000001</v>
      </c>
      <c r="G16" s="115"/>
    </row>
    <row r="17" spans="1:6">
      <c r="A17" s="6" t="s">
        <v>16</v>
      </c>
      <c r="B17" s="6"/>
      <c r="C17" s="9">
        <v>34.9467</v>
      </c>
      <c r="D17" s="9">
        <v>22.4603</v>
      </c>
      <c r="E17" s="9">
        <v>0</v>
      </c>
      <c r="F17" s="9">
        <v>57.406999999999996</v>
      </c>
    </row>
    <row r="18" spans="1:6">
      <c r="A18" s="6" t="s">
        <v>17</v>
      </c>
      <c r="B18" s="6"/>
      <c r="C18" s="9">
        <v>33.867100000000001</v>
      </c>
      <c r="D18" s="9">
        <v>39.112699999999997</v>
      </c>
      <c r="E18" s="9">
        <v>0</v>
      </c>
      <c r="F18" s="9">
        <v>72.979799999999983</v>
      </c>
    </row>
    <row r="19" spans="1:6">
      <c r="A19" s="112" t="s">
        <v>18</v>
      </c>
      <c r="B19" s="6"/>
      <c r="C19" s="9">
        <v>34.576708100000005</v>
      </c>
      <c r="D19" s="9">
        <v>46.928899999999999</v>
      </c>
      <c r="E19" s="9">
        <v>0</v>
      </c>
      <c r="F19" s="9">
        <v>81.505608100000018</v>
      </c>
    </row>
    <row r="20" spans="1:6">
      <c r="A20" s="6" t="s">
        <v>19</v>
      </c>
      <c r="B20" s="6"/>
      <c r="C20" s="9">
        <v>31.652609999999999</v>
      </c>
      <c r="D20" s="9">
        <v>48.399099999999997</v>
      </c>
      <c r="E20" s="9">
        <v>0</v>
      </c>
      <c r="F20" s="9">
        <v>80.051709999999986</v>
      </c>
    </row>
    <row r="21" spans="1:6">
      <c r="A21" s="6" t="s">
        <v>11</v>
      </c>
      <c r="C21" s="9">
        <v>30.082011599999998</v>
      </c>
      <c r="D21" s="9">
        <v>54.590499999999999</v>
      </c>
      <c r="E21" s="9">
        <v>0</v>
      </c>
      <c r="F21" s="9">
        <v>84.672511599999993</v>
      </c>
    </row>
    <row r="22" spans="1:6">
      <c r="A22" s="6" t="s">
        <v>0</v>
      </c>
      <c r="C22" s="9">
        <v>25.7455</v>
      </c>
      <c r="D22" s="9">
        <v>40.7727</v>
      </c>
      <c r="E22" s="9">
        <v>0</v>
      </c>
      <c r="F22" s="9">
        <v>66.518199999999993</v>
      </c>
    </row>
    <row r="23" spans="1:6">
      <c r="A23" s="6" t="s">
        <v>1</v>
      </c>
      <c r="C23" s="9">
        <v>30.462015000000001</v>
      </c>
      <c r="D23" s="9">
        <v>67.380899999999997</v>
      </c>
      <c r="E23" s="9">
        <v>0</v>
      </c>
      <c r="F23" s="9">
        <v>97.842914999999991</v>
      </c>
    </row>
    <row r="24" spans="1:6">
      <c r="A24" s="6" t="s">
        <v>2</v>
      </c>
      <c r="C24" s="9">
        <v>26.810695999999997</v>
      </c>
      <c r="D24" s="9">
        <v>53.898900000000005</v>
      </c>
      <c r="E24" s="9">
        <v>0</v>
      </c>
      <c r="F24" s="9">
        <v>80.709595999999991</v>
      </c>
    </row>
    <row r="25" spans="1:6">
      <c r="A25" s="6" t="s">
        <v>3</v>
      </c>
      <c r="C25" s="9">
        <v>25.6467007</v>
      </c>
      <c r="D25" s="9">
        <v>73.177700000000002</v>
      </c>
      <c r="E25" s="9">
        <v>1.2187000000000001</v>
      </c>
      <c r="F25" s="9">
        <v>100.0431007</v>
      </c>
    </row>
    <row r="26" spans="1:6">
      <c r="A26" s="6" t="s">
        <v>4</v>
      </c>
      <c r="C26" s="9">
        <v>25.689599999999999</v>
      </c>
      <c r="D26" s="9">
        <v>75.053200000000004</v>
      </c>
      <c r="E26" s="9">
        <v>1.8435999999999999</v>
      </c>
      <c r="F26" s="9">
        <v>102.5864</v>
      </c>
    </row>
    <row r="27" spans="1:6">
      <c r="A27" s="6" t="s">
        <v>5</v>
      </c>
      <c r="C27" s="9">
        <v>24.726500000000001</v>
      </c>
      <c r="D27" s="9">
        <v>60.741599999999998</v>
      </c>
      <c r="E27" s="9">
        <v>1.6285000000000001</v>
      </c>
      <c r="F27" s="9">
        <v>87.096600000000009</v>
      </c>
    </row>
    <row r="28" spans="1:6">
      <c r="A28" s="6" t="s">
        <v>6</v>
      </c>
      <c r="C28" s="9">
        <v>25.026</v>
      </c>
      <c r="D28" s="9">
        <v>85.892399999999995</v>
      </c>
      <c r="E28" s="9">
        <v>2.2119</v>
      </c>
      <c r="F28" s="9">
        <v>113.13029999999999</v>
      </c>
    </row>
    <row r="29" spans="1:6">
      <c r="A29" s="6" t="s">
        <v>7</v>
      </c>
      <c r="C29" s="9">
        <v>27.373199999999997</v>
      </c>
      <c r="D29" s="9">
        <v>102.36510000000001</v>
      </c>
      <c r="E29" s="9">
        <v>2.1543999999999999</v>
      </c>
      <c r="F29" s="9">
        <v>131.89270000000002</v>
      </c>
    </row>
    <row r="30" spans="1:6">
      <c r="A30" s="6" t="s">
        <v>8</v>
      </c>
      <c r="C30" s="9">
        <v>22.962199999999999</v>
      </c>
      <c r="D30" s="9">
        <v>90.254999999999995</v>
      </c>
      <c r="E30" s="9">
        <v>2.4003000000000001</v>
      </c>
      <c r="F30" s="9">
        <v>115.6972</v>
      </c>
    </row>
    <row r="31" spans="1:6">
      <c r="F31" s="152"/>
    </row>
    <row r="32" spans="1:6">
      <c r="F32" s="152"/>
    </row>
    <row r="35" spans="6:7">
      <c r="F35" s="152"/>
      <c r="G35" s="152"/>
    </row>
  </sheetData>
  <hyperlinks>
    <hyperlink ref="A1" location="Índice!A1" display="Voltar" xr:uid="{BC619AA5-80A5-4E33-95C9-C7ABD100C4C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FAFD-85A5-4391-9CE2-E7C186162493}">
  <sheetPr>
    <tabColor rgb="FF00B0F0"/>
  </sheetPr>
  <dimension ref="A1:R22"/>
  <sheetViews>
    <sheetView showGridLines="0" zoomScaleNormal="100" workbookViewId="0">
      <pane xSplit="1" ySplit="3" topLeftCell="B7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6" width="17" style="2" customWidth="1"/>
    <col min="7" max="16384" width="9.44140625" style="2"/>
  </cols>
  <sheetData>
    <row r="1" spans="1:18">
      <c r="A1" s="1" t="s">
        <v>419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Analysis of Current Biofuels Outlook – Year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Índice!Q30</f>
        <v>Chart 7 - Evolution of corn usage in the country</v>
      </c>
      <c r="D6" s="3"/>
      <c r="E6" s="3"/>
      <c r="F6" s="3"/>
    </row>
    <row r="8" spans="1:18" ht="43.2">
      <c r="A8" s="4" t="s">
        <v>124</v>
      </c>
      <c r="C8" s="5" t="s">
        <v>125</v>
      </c>
      <c r="D8" s="5" t="s">
        <v>126</v>
      </c>
      <c r="E8" s="5" t="s">
        <v>127</v>
      </c>
      <c r="F8" s="4"/>
    </row>
    <row r="9" spans="1:18" ht="15" customHeight="1">
      <c r="B9" s="4"/>
      <c r="C9" s="31" t="s">
        <v>364</v>
      </c>
      <c r="D9" s="31"/>
      <c r="E9" s="31"/>
      <c r="F9" s="114"/>
    </row>
    <row r="10" spans="1:18">
      <c r="A10" s="6" t="s">
        <v>2</v>
      </c>
      <c r="C10" s="9">
        <v>22.841539474999998</v>
      </c>
      <c r="D10" s="9">
        <v>57.116818246000001</v>
      </c>
      <c r="E10" s="9">
        <v>1.9315817540000002</v>
      </c>
      <c r="F10" s="115"/>
      <c r="I10" s="11"/>
    </row>
    <row r="11" spans="1:18">
      <c r="A11" s="6" t="s">
        <v>3</v>
      </c>
      <c r="C11" s="9">
        <v>39.477599999999995</v>
      </c>
      <c r="D11" s="9">
        <v>58.555922546000005</v>
      </c>
      <c r="E11" s="9">
        <v>3.3814774539999997</v>
      </c>
      <c r="F11" s="115"/>
    </row>
    <row r="12" spans="1:18">
      <c r="A12" s="6" t="s">
        <v>4</v>
      </c>
      <c r="C12" s="9">
        <v>33.439506833000003</v>
      </c>
      <c r="D12" s="9">
        <v>61.257346429999991</v>
      </c>
      <c r="E12" s="9">
        <v>5.7640535700000006</v>
      </c>
      <c r="F12" s="115"/>
    </row>
    <row r="13" spans="1:18">
      <c r="A13" s="6" t="s">
        <v>5</v>
      </c>
      <c r="C13" s="9">
        <v>17.725020346000001</v>
      </c>
      <c r="D13" s="9">
        <v>63.563601554000009</v>
      </c>
      <c r="E13" s="9">
        <v>7.6049984460000015</v>
      </c>
      <c r="F13" s="115"/>
    </row>
    <row r="14" spans="1:18">
      <c r="A14" s="6" t="s">
        <v>6</v>
      </c>
      <c r="C14" s="9">
        <v>44.015200000000007</v>
      </c>
      <c r="D14" s="9">
        <v>64.869271402999999</v>
      </c>
      <c r="E14" s="9">
        <v>9.6653285970000002</v>
      </c>
      <c r="F14" s="115"/>
    </row>
    <row r="15" spans="1:18">
      <c r="A15" s="6" t="s">
        <v>7</v>
      </c>
      <c r="C15" s="9">
        <v>53.321200000000005</v>
      </c>
      <c r="D15" s="9">
        <v>66.337746249999995</v>
      </c>
      <c r="E15" s="9">
        <v>13.26115375</v>
      </c>
      <c r="F15" s="115"/>
    </row>
    <row r="16" spans="1:18">
      <c r="A16" s="76" t="s">
        <v>8</v>
      </c>
      <c r="B16" s="6"/>
      <c r="C16" s="9">
        <v>36.856200000000001</v>
      </c>
      <c r="D16" s="9">
        <v>66.725850206000004</v>
      </c>
      <c r="E16" s="9">
        <v>17.269649793999999</v>
      </c>
      <c r="F16" s="115"/>
    </row>
    <row r="17" spans="3:6">
      <c r="C17" s="152"/>
    </row>
    <row r="18" spans="3:6">
      <c r="C18" s="225" t="s">
        <v>379</v>
      </c>
      <c r="D18" s="40"/>
      <c r="E18" s="40"/>
    </row>
    <row r="19" spans="3:6">
      <c r="E19" s="152"/>
    </row>
    <row r="20" spans="3:6">
      <c r="C20" s="152"/>
      <c r="E20" s="152"/>
    </row>
    <row r="21" spans="3:6">
      <c r="E21" s="79"/>
      <c r="F21" s="152"/>
    </row>
    <row r="22" spans="3:6">
      <c r="E22" s="152"/>
    </row>
  </sheetData>
  <hyperlinks>
    <hyperlink ref="A1" location="Índice!A1" display="Voltar" xr:uid="{56BEACEE-5E08-4416-8F99-123EAF0DFF8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E4E8-3287-44EC-AA1F-338DFDB6C079}">
  <sheetPr>
    <tabColor rgb="FF00B0F0"/>
  </sheetPr>
  <dimension ref="A1:R107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C10" sqref="C10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5.5546875" style="2" customWidth="1"/>
    <col min="8" max="16384" width="9.44140625" style="2"/>
  </cols>
  <sheetData>
    <row r="1" spans="1:18">
      <c r="A1" s="1" t="s">
        <v>419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Analysis of Current Biofuels Outlook – Year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Índice!Q34</f>
        <v>Chart 8 - Monthly corn processing for ethanol production, by State</v>
      </c>
      <c r="D6" s="3"/>
      <c r="E6" s="3"/>
      <c r="F6" s="3"/>
      <c r="G6" s="3"/>
    </row>
    <row r="8" spans="1:18" ht="28.8">
      <c r="A8" s="4" t="s">
        <v>124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29</v>
      </c>
    </row>
    <row r="9" spans="1:18" ht="15" customHeight="1">
      <c r="B9" s="4"/>
      <c r="C9" s="301" t="s">
        <v>364</v>
      </c>
      <c r="D9" s="301"/>
      <c r="E9" s="301"/>
      <c r="F9" s="301"/>
      <c r="G9" s="301"/>
    </row>
    <row r="10" spans="1:18">
      <c r="A10" s="292">
        <v>42736</v>
      </c>
      <c r="C10" s="27">
        <v>3.3122457000000001E-2</v>
      </c>
      <c r="D10" s="27">
        <v>0</v>
      </c>
      <c r="E10" s="27">
        <v>1.2315079999999999E-2</v>
      </c>
      <c r="F10" s="27">
        <v>0</v>
      </c>
      <c r="G10" s="27">
        <v>0</v>
      </c>
      <c r="J10" s="11"/>
    </row>
    <row r="11" spans="1:18">
      <c r="A11" s="292">
        <v>42767</v>
      </c>
      <c r="C11" s="27">
        <v>2.7098790000000001E-2</v>
      </c>
      <c r="D11" s="27">
        <v>0</v>
      </c>
      <c r="E11" s="27">
        <v>3.1894077E-2</v>
      </c>
      <c r="F11" s="27">
        <v>0</v>
      </c>
      <c r="G11" s="27">
        <v>0</v>
      </c>
    </row>
    <row r="12" spans="1:18">
      <c r="A12" s="292">
        <v>42795</v>
      </c>
      <c r="C12" s="27">
        <v>2.5266586000000001E-2</v>
      </c>
      <c r="D12" s="27">
        <v>0</v>
      </c>
      <c r="E12" s="27">
        <v>3.3147097E-2</v>
      </c>
      <c r="F12" s="27">
        <v>0</v>
      </c>
      <c r="G12" s="27">
        <v>0</v>
      </c>
    </row>
    <row r="13" spans="1:18">
      <c r="A13" s="292">
        <v>42826</v>
      </c>
      <c r="C13" s="27">
        <v>1.8905330000000001E-2</v>
      </c>
      <c r="D13" s="27">
        <v>0</v>
      </c>
      <c r="E13" s="27">
        <v>1.7815075E-2</v>
      </c>
      <c r="F13" s="27">
        <v>0</v>
      </c>
      <c r="G13" s="27">
        <v>0</v>
      </c>
    </row>
    <row r="14" spans="1:18">
      <c r="A14" s="292">
        <v>42856</v>
      </c>
      <c r="C14" s="27">
        <v>1.6617135999999998E-2</v>
      </c>
      <c r="D14" s="27">
        <v>0</v>
      </c>
      <c r="E14" s="27">
        <v>2.2378363000000002E-2</v>
      </c>
      <c r="F14" s="27">
        <v>0</v>
      </c>
      <c r="G14" s="27">
        <v>0</v>
      </c>
    </row>
    <row r="15" spans="1:18">
      <c r="A15" s="292">
        <v>42887</v>
      </c>
      <c r="C15" s="27">
        <v>1.6847189999999998E-2</v>
      </c>
      <c r="D15" s="27">
        <v>0</v>
      </c>
      <c r="E15" s="27">
        <v>2.5487749000000001E-2</v>
      </c>
      <c r="F15" s="27">
        <v>0</v>
      </c>
      <c r="G15" s="27">
        <v>0</v>
      </c>
    </row>
    <row r="16" spans="1:18">
      <c r="A16" s="292">
        <v>42917</v>
      </c>
      <c r="B16" s="6"/>
      <c r="C16" s="27">
        <v>4.6885197999999996E-2</v>
      </c>
      <c r="D16" s="27">
        <v>0</v>
      </c>
      <c r="E16" s="27">
        <v>3.9891803999999996E-2</v>
      </c>
      <c r="F16" s="27">
        <v>0</v>
      </c>
      <c r="G16" s="27">
        <v>0</v>
      </c>
    </row>
    <row r="17" spans="1:7">
      <c r="A17" s="292">
        <v>42948</v>
      </c>
      <c r="B17" s="6"/>
      <c r="C17" s="27">
        <v>4.1033885999999999E-2</v>
      </c>
      <c r="D17" s="27">
        <v>0</v>
      </c>
      <c r="E17" s="27">
        <v>2.8195501000000001E-2</v>
      </c>
      <c r="F17" s="27">
        <v>0</v>
      </c>
      <c r="G17" s="27">
        <v>0</v>
      </c>
    </row>
    <row r="18" spans="1:7">
      <c r="A18" s="292">
        <v>42979</v>
      </c>
      <c r="B18" s="6"/>
      <c r="C18" s="27">
        <v>8.0970318999999999E-2</v>
      </c>
      <c r="D18" s="27">
        <v>0</v>
      </c>
      <c r="E18" s="27">
        <v>2.3263936000000002E-2</v>
      </c>
      <c r="F18" s="27">
        <v>0</v>
      </c>
      <c r="G18" s="27">
        <v>3.264964E-3</v>
      </c>
    </row>
    <row r="19" spans="1:7">
      <c r="A19" s="292">
        <v>43009</v>
      </c>
      <c r="B19" s="6"/>
      <c r="C19" s="27">
        <v>8.294169500000001E-2</v>
      </c>
      <c r="D19" s="27">
        <v>0</v>
      </c>
      <c r="E19" s="27">
        <v>2.9497196E-2</v>
      </c>
      <c r="F19" s="27">
        <v>0</v>
      </c>
      <c r="G19" s="27">
        <v>3.038663E-3</v>
      </c>
    </row>
    <row r="20" spans="1:7">
      <c r="A20" s="292">
        <v>43040</v>
      </c>
      <c r="B20" s="6"/>
      <c r="C20" s="27">
        <v>8.709376399999999E-2</v>
      </c>
      <c r="D20" s="27">
        <v>0</v>
      </c>
      <c r="E20" s="27">
        <v>3.0275360000000001E-2</v>
      </c>
      <c r="F20" s="27">
        <v>0</v>
      </c>
      <c r="G20" s="27">
        <v>3.3624470000000002E-3</v>
      </c>
    </row>
    <row r="21" spans="1:7">
      <c r="A21" s="292">
        <v>43070</v>
      </c>
      <c r="C21" s="27">
        <v>0.12700847900000001</v>
      </c>
      <c r="D21" s="27">
        <v>0</v>
      </c>
      <c r="E21" s="27">
        <v>4.0112222000000003E-2</v>
      </c>
      <c r="F21" s="27">
        <v>0</v>
      </c>
      <c r="G21" s="27">
        <v>3.0530949999999996E-3</v>
      </c>
    </row>
    <row r="22" spans="1:7">
      <c r="A22" s="292">
        <v>43101</v>
      </c>
      <c r="C22" s="27">
        <v>0.13744401199999998</v>
      </c>
      <c r="D22" s="27">
        <v>0</v>
      </c>
      <c r="E22" s="27">
        <v>4.3882834000000003E-2</v>
      </c>
      <c r="F22" s="27">
        <v>0</v>
      </c>
      <c r="G22" s="27">
        <v>3.8352440000000002E-3</v>
      </c>
    </row>
    <row r="23" spans="1:7">
      <c r="A23" s="292">
        <v>43132</v>
      </c>
      <c r="C23" s="27">
        <v>0.117930195</v>
      </c>
      <c r="D23" s="27">
        <v>0</v>
      </c>
      <c r="E23" s="27">
        <v>4.3856862999999996E-2</v>
      </c>
      <c r="F23" s="27">
        <v>2.3070500000000002E-3</v>
      </c>
      <c r="G23" s="27">
        <v>2.5398550000000002E-3</v>
      </c>
    </row>
    <row r="24" spans="1:7">
      <c r="A24" s="292">
        <v>43160</v>
      </c>
      <c r="C24" s="27">
        <v>0.137124783</v>
      </c>
      <c r="D24" s="27">
        <v>0</v>
      </c>
      <c r="E24" s="27">
        <v>3.3281328999999998E-2</v>
      </c>
      <c r="F24" s="27">
        <v>3.4247199999999996E-3</v>
      </c>
      <c r="G24" s="27">
        <v>7.7402500000000002E-4</v>
      </c>
    </row>
    <row r="25" spans="1:7">
      <c r="A25" s="292">
        <v>43191</v>
      </c>
      <c r="C25" s="27">
        <v>0.13566696</v>
      </c>
      <c r="D25" s="27">
        <v>0</v>
      </c>
      <c r="E25" s="27">
        <v>2.5853722000000003E-2</v>
      </c>
      <c r="F25" s="27">
        <v>0</v>
      </c>
      <c r="G25" s="27">
        <v>1.8806859999999999E-3</v>
      </c>
    </row>
    <row r="26" spans="1:7">
      <c r="A26" s="292">
        <v>43221</v>
      </c>
      <c r="C26" s="27">
        <v>0.11746885</v>
      </c>
      <c r="D26" s="27">
        <v>0</v>
      </c>
      <c r="E26" s="27">
        <v>2.3403042000000002E-2</v>
      </c>
      <c r="F26" s="27">
        <v>0</v>
      </c>
      <c r="G26" s="27">
        <v>3.5949839999999999E-3</v>
      </c>
    </row>
    <row r="27" spans="1:7">
      <c r="A27" s="292">
        <v>43252</v>
      </c>
      <c r="C27" s="27">
        <v>7.8754988999999997E-2</v>
      </c>
      <c r="D27" s="27">
        <v>0</v>
      </c>
      <c r="E27" s="27">
        <v>3.1952504999999999E-2</v>
      </c>
      <c r="F27" s="27">
        <v>0</v>
      </c>
      <c r="G27" s="27">
        <v>1.25435E-3</v>
      </c>
    </row>
    <row r="28" spans="1:7">
      <c r="A28" s="292">
        <v>43282</v>
      </c>
      <c r="C28" s="27">
        <v>7.8862263000000002E-2</v>
      </c>
      <c r="D28" s="27">
        <v>0</v>
      </c>
      <c r="E28" s="27">
        <v>4.9464707999999996E-2</v>
      </c>
      <c r="F28" s="27">
        <v>0</v>
      </c>
      <c r="G28" s="27">
        <v>2.2966370000000002E-3</v>
      </c>
    </row>
    <row r="29" spans="1:7">
      <c r="A29" s="292">
        <v>43313</v>
      </c>
      <c r="C29" s="27">
        <v>8.5969823999999986E-2</v>
      </c>
      <c r="D29" s="27">
        <v>0</v>
      </c>
      <c r="E29" s="27">
        <v>7.2134468999999993E-2</v>
      </c>
      <c r="F29" s="27">
        <v>0</v>
      </c>
      <c r="G29" s="27">
        <v>2.655283E-3</v>
      </c>
    </row>
    <row r="30" spans="1:7">
      <c r="A30" s="292">
        <v>43344</v>
      </c>
      <c r="C30" s="27">
        <v>9.6847880000000011E-2</v>
      </c>
      <c r="D30" s="27">
        <v>0</v>
      </c>
      <c r="E30" s="27">
        <v>4.9194573999999998E-2</v>
      </c>
      <c r="F30" s="27">
        <v>0</v>
      </c>
      <c r="G30" s="27">
        <v>2.7696090000000001E-3</v>
      </c>
    </row>
    <row r="31" spans="1:7">
      <c r="A31" s="292">
        <v>43374</v>
      </c>
      <c r="C31" s="27">
        <v>0.10005871799999999</v>
      </c>
      <c r="D31" s="27">
        <v>0</v>
      </c>
      <c r="E31" s="27">
        <v>5.2817691E-2</v>
      </c>
      <c r="F31" s="27">
        <v>3.1132600000000001E-3</v>
      </c>
      <c r="G31" s="27">
        <v>3.3675110000000001E-3</v>
      </c>
    </row>
    <row r="32" spans="1:7">
      <c r="A32" s="292">
        <v>43405</v>
      </c>
      <c r="C32" s="27">
        <v>0.124724374</v>
      </c>
      <c r="D32" s="27">
        <v>0</v>
      </c>
      <c r="E32" s="27">
        <v>4.5015549000000002E-2</v>
      </c>
      <c r="F32" s="27">
        <v>3.27254E-3</v>
      </c>
      <c r="G32" s="27">
        <v>1.9896240000000002E-3</v>
      </c>
    </row>
    <row r="33" spans="1:7">
      <c r="A33" s="292">
        <v>43435</v>
      </c>
      <c r="C33" s="27">
        <v>0.14427821400000002</v>
      </c>
      <c r="D33" s="27">
        <v>0</v>
      </c>
      <c r="E33" s="27">
        <v>5.8415381000000002E-2</v>
      </c>
      <c r="F33" s="27">
        <v>5.0031400000000005E-3</v>
      </c>
      <c r="G33" s="27">
        <v>3.099507E-3</v>
      </c>
    </row>
    <row r="34" spans="1:7">
      <c r="A34" s="292">
        <v>43466</v>
      </c>
      <c r="C34" s="27">
        <v>0.16119324400000001</v>
      </c>
      <c r="D34" s="27">
        <v>0</v>
      </c>
      <c r="E34" s="27">
        <v>7.2178858999999998E-2</v>
      </c>
      <c r="F34" s="27">
        <v>6.2462500000000001E-3</v>
      </c>
      <c r="G34" s="27">
        <v>3.421777E-3</v>
      </c>
    </row>
    <row r="35" spans="1:7">
      <c r="A35" s="292">
        <v>43497</v>
      </c>
      <c r="C35" s="27">
        <v>0.150205635</v>
      </c>
      <c r="D35" s="27">
        <v>0</v>
      </c>
      <c r="E35" s="27">
        <v>5.1617642999999998E-2</v>
      </c>
      <c r="F35" s="27">
        <v>1.6189500000000001E-3</v>
      </c>
      <c r="G35" s="27">
        <v>3.3792269999999998E-3</v>
      </c>
    </row>
    <row r="36" spans="1:7">
      <c r="A36" s="292">
        <v>43525</v>
      </c>
      <c r="C36" s="27">
        <v>0.20280540400000002</v>
      </c>
      <c r="D36" s="27">
        <v>0</v>
      </c>
      <c r="E36" s="27">
        <v>3.9025493000000001E-2</v>
      </c>
      <c r="F36" s="27">
        <v>4.5851099999999999E-3</v>
      </c>
      <c r="G36" s="27">
        <v>3.233901E-3</v>
      </c>
    </row>
    <row r="37" spans="1:7">
      <c r="A37" s="292">
        <v>43556</v>
      </c>
      <c r="C37" s="27">
        <v>0.184103092</v>
      </c>
      <c r="D37" s="27">
        <v>0</v>
      </c>
      <c r="E37" s="27">
        <v>5.9112034000000001E-2</v>
      </c>
      <c r="F37" s="27">
        <v>7.19442E-3</v>
      </c>
      <c r="G37" s="27">
        <v>3.0807069999999998E-3</v>
      </c>
    </row>
    <row r="38" spans="1:7">
      <c r="A38" s="292">
        <v>43586</v>
      </c>
      <c r="C38" s="27">
        <v>0.19349034099999998</v>
      </c>
      <c r="D38" s="27">
        <v>0</v>
      </c>
      <c r="E38" s="27">
        <v>5.3011807000000001E-2</v>
      </c>
      <c r="F38" s="27">
        <v>1.0762280000000001E-2</v>
      </c>
      <c r="G38" s="27">
        <v>7.5903280000000004E-3</v>
      </c>
    </row>
    <row r="39" spans="1:7">
      <c r="A39" s="292">
        <v>43617</v>
      </c>
      <c r="C39" s="27">
        <v>0.17088167999999998</v>
      </c>
      <c r="D39" s="27">
        <v>0</v>
      </c>
      <c r="E39" s="27">
        <v>5.2748118000000004E-2</v>
      </c>
      <c r="F39" s="27">
        <v>1.0833280000000001E-2</v>
      </c>
      <c r="G39" s="27">
        <v>3.9900859999999995E-3</v>
      </c>
    </row>
    <row r="40" spans="1:7">
      <c r="A40" s="292">
        <v>43647</v>
      </c>
      <c r="C40" s="27">
        <v>0.175058519</v>
      </c>
      <c r="D40" s="27">
        <v>0</v>
      </c>
      <c r="E40" s="27">
        <v>7.6221523999999999E-2</v>
      </c>
      <c r="F40" s="27">
        <v>5.0109880000000001E-3</v>
      </c>
      <c r="G40" s="27">
        <v>4.2609880000000003E-3</v>
      </c>
    </row>
    <row r="41" spans="1:7">
      <c r="A41" s="292">
        <v>43678</v>
      </c>
      <c r="C41" s="27">
        <v>0.18027961200000001</v>
      </c>
      <c r="D41" s="27">
        <v>0</v>
      </c>
      <c r="E41" s="27">
        <v>6.6501468999999994E-2</v>
      </c>
      <c r="F41" s="27">
        <v>8.0227400000000004E-3</v>
      </c>
      <c r="G41" s="27">
        <v>3.254088E-3</v>
      </c>
    </row>
    <row r="42" spans="1:7">
      <c r="A42" s="292">
        <v>43709</v>
      </c>
      <c r="C42" s="27">
        <v>0.25373238599999998</v>
      </c>
      <c r="D42" s="27">
        <v>0</v>
      </c>
      <c r="E42" s="27">
        <v>3.7214365999999999E-2</v>
      </c>
      <c r="F42" s="27">
        <v>5.6018379999999996E-3</v>
      </c>
      <c r="G42" s="27">
        <v>5.4247729999999999E-3</v>
      </c>
    </row>
    <row r="43" spans="1:7">
      <c r="A43" s="292">
        <v>43739</v>
      </c>
      <c r="C43" s="27">
        <v>0.26645949599999996</v>
      </c>
      <c r="D43" s="27">
        <v>0</v>
      </c>
      <c r="E43" s="27">
        <v>4.1730110000000001E-2</v>
      </c>
      <c r="F43" s="27">
        <v>6.7570299999999998E-3</v>
      </c>
      <c r="G43" s="27">
        <v>4.8356199999999997E-3</v>
      </c>
    </row>
    <row r="44" spans="1:7">
      <c r="A44" s="292">
        <v>43770</v>
      </c>
      <c r="C44" s="27">
        <v>0.28041268499999999</v>
      </c>
      <c r="D44" s="27">
        <v>0</v>
      </c>
      <c r="E44" s="27">
        <v>6.1653262E-2</v>
      </c>
      <c r="F44" s="27">
        <v>1.032808E-2</v>
      </c>
      <c r="G44" s="27">
        <v>7.5015249999999993E-3</v>
      </c>
    </row>
    <row r="45" spans="1:7">
      <c r="A45" s="292">
        <v>43800</v>
      </c>
      <c r="C45" s="27">
        <v>0.29893821799999998</v>
      </c>
      <c r="D45" s="27">
        <v>0</v>
      </c>
      <c r="E45" s="27">
        <v>0.110350902</v>
      </c>
      <c r="F45" s="27">
        <v>1.132065E-2</v>
      </c>
      <c r="G45" s="27">
        <v>4.2969189999999997E-3</v>
      </c>
    </row>
    <row r="46" spans="1:7">
      <c r="A46" s="292">
        <v>43831</v>
      </c>
      <c r="C46" s="27">
        <v>0.31503525599999999</v>
      </c>
      <c r="D46" s="27">
        <v>0</v>
      </c>
      <c r="E46" s="27">
        <v>0.12052270699999999</v>
      </c>
      <c r="F46" s="27">
        <v>1.446474E-2</v>
      </c>
      <c r="G46" s="27">
        <v>4.9166440000000004E-3</v>
      </c>
    </row>
    <row r="47" spans="1:7">
      <c r="A47" s="292">
        <v>43862</v>
      </c>
      <c r="C47" s="27">
        <v>0.29072347199999998</v>
      </c>
      <c r="D47" s="27">
        <v>0</v>
      </c>
      <c r="E47" s="27">
        <v>0.127470632</v>
      </c>
      <c r="F47" s="27">
        <v>1.300926E-2</v>
      </c>
      <c r="G47" s="27">
        <v>5.358949E-3</v>
      </c>
    </row>
    <row r="48" spans="1:7">
      <c r="A48" s="292">
        <v>43891</v>
      </c>
      <c r="C48" s="27">
        <v>0.356494282</v>
      </c>
      <c r="D48" s="27">
        <v>0</v>
      </c>
      <c r="E48" s="27">
        <v>0.12097144500000001</v>
      </c>
      <c r="F48" s="27">
        <v>7.4408100000000008E-3</v>
      </c>
      <c r="G48" s="27">
        <v>5.7217200000000005E-3</v>
      </c>
    </row>
    <row r="49" spans="1:7">
      <c r="A49" s="292">
        <v>43922</v>
      </c>
      <c r="C49" s="27">
        <v>0.34248028800000002</v>
      </c>
      <c r="D49" s="27">
        <v>0</v>
      </c>
      <c r="E49" s="27">
        <v>5.014217E-2</v>
      </c>
      <c r="F49" s="27">
        <v>2.0020699999999999E-3</v>
      </c>
      <c r="G49" s="27">
        <v>4.3978209999999997E-3</v>
      </c>
    </row>
    <row r="50" spans="1:7">
      <c r="A50" s="292">
        <v>43952</v>
      </c>
      <c r="C50" s="27">
        <v>0.30319871300000001</v>
      </c>
      <c r="D50" s="27">
        <v>0</v>
      </c>
      <c r="E50" s="27">
        <v>2.4823044999999998E-2</v>
      </c>
      <c r="F50" s="27">
        <v>9.1921000000000006E-4</v>
      </c>
      <c r="G50" s="27">
        <v>1.0000000000000001E-9</v>
      </c>
    </row>
    <row r="51" spans="1:7">
      <c r="A51" s="292">
        <v>43983</v>
      </c>
      <c r="C51" s="27">
        <v>0.34185025799999996</v>
      </c>
      <c r="D51" s="27">
        <v>0</v>
      </c>
      <c r="E51" s="27">
        <v>4.3557733999999994E-2</v>
      </c>
      <c r="F51" s="27">
        <v>1.3361320000000001E-3</v>
      </c>
      <c r="G51" s="27">
        <v>5.6548729999999995E-3</v>
      </c>
    </row>
    <row r="52" spans="1:7">
      <c r="A52" s="292">
        <v>44013</v>
      </c>
      <c r="C52" s="27">
        <v>0.37338999</v>
      </c>
      <c r="D52" s="27">
        <v>0</v>
      </c>
      <c r="E52" s="27">
        <v>0.118864135</v>
      </c>
      <c r="F52" s="27">
        <v>1.0049780000000001E-2</v>
      </c>
      <c r="G52" s="27">
        <v>4.5635739999999999E-3</v>
      </c>
    </row>
    <row r="53" spans="1:7">
      <c r="A53" s="292">
        <v>44044</v>
      </c>
      <c r="C53" s="27">
        <v>0.37290519699999997</v>
      </c>
      <c r="D53" s="27">
        <v>0</v>
      </c>
      <c r="E53" s="27">
        <v>0.103950828</v>
      </c>
      <c r="F53" s="27">
        <v>1.656904E-2</v>
      </c>
      <c r="G53" s="27">
        <v>5.6773359999999998E-3</v>
      </c>
    </row>
    <row r="54" spans="1:7">
      <c r="A54" s="292">
        <v>44075</v>
      </c>
      <c r="C54" s="27">
        <v>0.47166821399999997</v>
      </c>
      <c r="D54" s="27">
        <v>0</v>
      </c>
      <c r="E54" s="27">
        <v>7.9702887E-2</v>
      </c>
      <c r="F54" s="27">
        <v>1.620214E-2</v>
      </c>
      <c r="G54" s="27">
        <v>3.6971309999999998E-3</v>
      </c>
    </row>
    <row r="55" spans="1:7">
      <c r="A55" s="292">
        <v>44105</v>
      </c>
      <c r="C55" s="27">
        <v>0.49278750900000001</v>
      </c>
      <c r="D55" s="27">
        <v>0</v>
      </c>
      <c r="E55" s="27">
        <v>8.6171129999999999E-2</v>
      </c>
      <c r="F55" s="27">
        <v>7.9177499999999994E-3</v>
      </c>
      <c r="G55" s="27">
        <v>1.0000000000000001E-9</v>
      </c>
    </row>
    <row r="56" spans="1:7">
      <c r="A56" s="292">
        <v>44136</v>
      </c>
      <c r="C56" s="27">
        <v>0.44584766300000001</v>
      </c>
      <c r="D56" s="27">
        <v>0</v>
      </c>
      <c r="E56" s="27">
        <v>8.9306501999999996E-2</v>
      </c>
      <c r="F56" s="27">
        <v>1.0570398999999999E-2</v>
      </c>
      <c r="G56" s="27">
        <v>3.0921570000000003E-3</v>
      </c>
    </row>
    <row r="57" spans="1:7">
      <c r="A57" s="292">
        <v>44166</v>
      </c>
      <c r="C57" s="27">
        <v>0.46235691899999998</v>
      </c>
      <c r="D57" s="27">
        <v>0</v>
      </c>
      <c r="E57" s="27">
        <v>8.5073223000000003E-2</v>
      </c>
      <c r="F57" s="27">
        <v>0</v>
      </c>
      <c r="G57" s="27">
        <v>1.1978330000000001E-3</v>
      </c>
    </row>
    <row r="58" spans="1:7">
      <c r="A58" s="292">
        <v>44197</v>
      </c>
      <c r="C58" s="27">
        <v>0.47615459900000001</v>
      </c>
      <c r="D58" s="27">
        <v>0</v>
      </c>
      <c r="E58" s="27">
        <v>7.8307269999999998E-2</v>
      </c>
      <c r="F58" s="27">
        <v>0</v>
      </c>
      <c r="G58" s="27">
        <v>2.0000000000000001E-9</v>
      </c>
    </row>
    <row r="59" spans="1:7">
      <c r="A59" s="292">
        <v>44228</v>
      </c>
      <c r="C59" s="27">
        <v>0.38792238099999998</v>
      </c>
      <c r="D59" s="27">
        <v>0</v>
      </c>
      <c r="E59" s="27">
        <v>7.6554967000000002E-2</v>
      </c>
      <c r="F59" s="27">
        <v>6.3304899999999994E-3</v>
      </c>
      <c r="G59" s="27">
        <v>2.4626560000000001E-3</v>
      </c>
    </row>
    <row r="60" spans="1:7">
      <c r="A60" s="292">
        <v>44256</v>
      </c>
      <c r="C60" s="27">
        <v>0.52891024799999997</v>
      </c>
      <c r="D60" s="27">
        <v>0</v>
      </c>
      <c r="E60" s="27">
        <v>8.2230287999999999E-2</v>
      </c>
      <c r="F60" s="27">
        <v>5.2102200000000006E-3</v>
      </c>
      <c r="G60" s="27">
        <v>5.5158459999999996E-3</v>
      </c>
    </row>
    <row r="61" spans="1:7">
      <c r="A61" s="292">
        <v>44287</v>
      </c>
      <c r="C61" s="27">
        <v>0.47593828700000002</v>
      </c>
      <c r="D61" s="27">
        <v>0</v>
      </c>
      <c r="E61" s="27">
        <v>6.4620070000000002E-2</v>
      </c>
      <c r="F61" s="27">
        <v>8.7471799999999991E-4</v>
      </c>
      <c r="G61" s="27">
        <v>2.764075E-3</v>
      </c>
    </row>
    <row r="62" spans="1:7">
      <c r="A62" s="292">
        <v>44317</v>
      </c>
      <c r="C62" s="27">
        <v>0.45843203199999999</v>
      </c>
      <c r="D62" s="27">
        <v>0</v>
      </c>
      <c r="E62" s="27">
        <v>6.9789210000000004E-2</v>
      </c>
      <c r="F62" s="27">
        <v>0</v>
      </c>
      <c r="G62" s="27">
        <v>2.40626E-4</v>
      </c>
    </row>
    <row r="63" spans="1:7">
      <c r="A63" s="292">
        <v>44348</v>
      </c>
      <c r="C63" s="27">
        <v>0.51048498499999995</v>
      </c>
      <c r="D63" s="27">
        <v>0</v>
      </c>
      <c r="E63" s="27">
        <v>6.3398650000000001E-2</v>
      </c>
      <c r="F63" s="27">
        <v>2.2094000000000003E-3</v>
      </c>
      <c r="G63" s="27">
        <v>1.394663E-3</v>
      </c>
    </row>
    <row r="64" spans="1:7">
      <c r="A64" s="292">
        <v>44378</v>
      </c>
      <c r="C64" s="27">
        <v>0.60053529399999994</v>
      </c>
      <c r="D64" s="27">
        <v>0</v>
      </c>
      <c r="E64" s="27">
        <v>9.2789956000000007E-2</v>
      </c>
      <c r="F64" s="27">
        <v>3.7573090000000003E-3</v>
      </c>
      <c r="G64" s="27">
        <v>1.8089619999999999E-3</v>
      </c>
    </row>
    <row r="65" spans="1:7">
      <c r="A65" s="292">
        <v>44409</v>
      </c>
      <c r="C65" s="27">
        <v>0.61390102099999999</v>
      </c>
      <c r="D65" s="27">
        <v>0</v>
      </c>
      <c r="E65" s="27">
        <v>9.5167678000000006E-2</v>
      </c>
      <c r="F65" s="27">
        <v>3.5379810000000004E-3</v>
      </c>
      <c r="G65" s="27">
        <v>2.4786109999999999E-3</v>
      </c>
    </row>
    <row r="66" spans="1:7">
      <c r="A66" s="292">
        <v>44440</v>
      </c>
      <c r="C66" s="27">
        <v>0.62630802800000007</v>
      </c>
      <c r="D66" s="27">
        <v>0</v>
      </c>
      <c r="E66" s="27">
        <v>8.3486619999999997E-2</v>
      </c>
      <c r="F66" s="27">
        <v>8.1007549999999994E-3</v>
      </c>
      <c r="G66" s="27">
        <v>1.321865E-3</v>
      </c>
    </row>
    <row r="67" spans="1:7">
      <c r="A67" s="292">
        <v>44470</v>
      </c>
      <c r="C67" s="27">
        <v>0.63251114899999994</v>
      </c>
      <c r="D67" s="27">
        <v>0</v>
      </c>
      <c r="E67" s="27">
        <v>8.6348352000000003E-2</v>
      </c>
      <c r="F67" s="27">
        <v>2.5099989999999997E-3</v>
      </c>
      <c r="G67" s="27">
        <v>2.0000000000000001E-9</v>
      </c>
    </row>
    <row r="68" spans="1:7">
      <c r="A68" s="292">
        <v>44501</v>
      </c>
      <c r="C68" s="27">
        <v>0.59825826100000001</v>
      </c>
      <c r="D68" s="27">
        <v>0</v>
      </c>
      <c r="E68" s="27">
        <v>0.110363298</v>
      </c>
      <c r="F68" s="27">
        <v>7.0336999999999995E-3</v>
      </c>
      <c r="G68" s="27">
        <v>2.7240260000000001E-3</v>
      </c>
    </row>
    <row r="69" spans="1:7">
      <c r="A69" s="292">
        <v>44531</v>
      </c>
      <c r="C69" s="27">
        <v>0.61286018200000003</v>
      </c>
      <c r="D69" s="27">
        <v>0</v>
      </c>
      <c r="E69" s="27">
        <v>0.109486737</v>
      </c>
      <c r="F69" s="27">
        <v>9.9069220000000003E-3</v>
      </c>
      <c r="G69" s="27">
        <v>5.6054999999999998E-5</v>
      </c>
    </row>
    <row r="70" spans="1:7">
      <c r="A70" s="292">
        <v>44562</v>
      </c>
      <c r="C70" s="27">
        <v>0.60541109900000001</v>
      </c>
      <c r="D70" s="27">
        <v>0</v>
      </c>
      <c r="E70" s="27">
        <v>7.484433900000001E-2</v>
      </c>
      <c r="F70" s="27">
        <v>1.0130650999999999E-2</v>
      </c>
      <c r="G70" s="27">
        <v>1.8847260000000002E-3</v>
      </c>
    </row>
    <row r="71" spans="1:7">
      <c r="A71" s="292">
        <v>44593</v>
      </c>
      <c r="C71" s="27">
        <v>0.54416656399999996</v>
      </c>
      <c r="D71" s="27">
        <v>0</v>
      </c>
      <c r="E71" s="27">
        <v>6.5585050000000006E-2</v>
      </c>
      <c r="F71" s="27">
        <v>8.5903230000000004E-3</v>
      </c>
      <c r="G71" s="27">
        <v>1.468212E-3</v>
      </c>
    </row>
    <row r="72" spans="1:7">
      <c r="A72" s="292">
        <v>44621</v>
      </c>
      <c r="C72" s="27">
        <v>0.58649452000000002</v>
      </c>
      <c r="D72" s="27">
        <v>0</v>
      </c>
      <c r="E72" s="27">
        <v>9.648567999999999E-2</v>
      </c>
      <c r="F72" s="27">
        <v>9.0349000000000002E-3</v>
      </c>
      <c r="G72" s="27">
        <v>2.5594009999999998E-3</v>
      </c>
    </row>
    <row r="73" spans="1:7">
      <c r="A73" s="292">
        <v>44652</v>
      </c>
      <c r="C73" s="27">
        <v>0.60727579099999995</v>
      </c>
      <c r="D73" s="27">
        <v>0</v>
      </c>
      <c r="E73" s="27">
        <v>7.3346221999999989E-2</v>
      </c>
      <c r="F73" s="27">
        <v>2.36696E-3</v>
      </c>
      <c r="G73" s="27">
        <v>0</v>
      </c>
    </row>
    <row r="74" spans="1:7">
      <c r="A74" s="292">
        <v>44682</v>
      </c>
      <c r="C74" s="27">
        <v>0.59977715500000006</v>
      </c>
      <c r="D74" s="27">
        <v>3.0183533999999998E-2</v>
      </c>
      <c r="E74" s="27">
        <v>8.3847000000000005E-2</v>
      </c>
      <c r="F74" s="27">
        <v>4.0976509999999999E-3</v>
      </c>
      <c r="G74" s="27">
        <v>9.9609099999999995E-4</v>
      </c>
    </row>
    <row r="75" spans="1:7">
      <c r="A75" s="292">
        <v>44713</v>
      </c>
      <c r="C75" s="27">
        <v>0.60860027999999999</v>
      </c>
      <c r="D75" s="27">
        <v>0.141319994</v>
      </c>
      <c r="E75" s="27">
        <v>9.4758320000000007E-2</v>
      </c>
      <c r="F75" s="27">
        <v>7.1480279999999998E-3</v>
      </c>
      <c r="G75" s="27">
        <v>0</v>
      </c>
    </row>
    <row r="76" spans="1:7">
      <c r="A76" s="292">
        <v>44743</v>
      </c>
      <c r="C76" s="27">
        <v>0.63227751899999995</v>
      </c>
      <c r="D76" s="27">
        <v>9.0930311999999999E-2</v>
      </c>
      <c r="E76" s="27">
        <v>9.7193026000000002E-2</v>
      </c>
      <c r="F76" s="27">
        <v>4.3777600000000002E-4</v>
      </c>
      <c r="G76" s="27">
        <v>0</v>
      </c>
    </row>
    <row r="77" spans="1:7">
      <c r="A77" s="292">
        <v>44774</v>
      </c>
      <c r="C77" s="27">
        <v>0.60407952800000009</v>
      </c>
      <c r="D77" s="27">
        <v>0.14453577400000001</v>
      </c>
      <c r="E77" s="27">
        <v>0.102810821</v>
      </c>
      <c r="F77" s="27">
        <v>5.1940450000000004E-3</v>
      </c>
      <c r="G77" s="27">
        <v>2.845813E-3</v>
      </c>
    </row>
    <row r="78" spans="1:7">
      <c r="A78" s="292">
        <v>44805</v>
      </c>
      <c r="C78" s="27">
        <v>0.68734041700000004</v>
      </c>
      <c r="D78" s="27">
        <v>0.17130709299999999</v>
      </c>
      <c r="E78" s="27">
        <v>8.2277744E-2</v>
      </c>
      <c r="F78" s="27">
        <v>1.2444939999999999E-3</v>
      </c>
      <c r="G78" s="27">
        <v>3.8165909999999998E-3</v>
      </c>
    </row>
    <row r="79" spans="1:7">
      <c r="A79" s="292">
        <v>44835</v>
      </c>
      <c r="C79" s="27">
        <v>0.71676720499999991</v>
      </c>
      <c r="D79" s="27">
        <v>0.16887943100000002</v>
      </c>
      <c r="E79" s="27">
        <v>7.7446913000000006E-2</v>
      </c>
      <c r="F79" s="27">
        <v>2.4904189999999998E-3</v>
      </c>
      <c r="G79" s="27">
        <v>2.9635880000000001E-3</v>
      </c>
    </row>
    <row r="80" spans="1:7">
      <c r="A80" s="292">
        <v>44866</v>
      </c>
      <c r="C80" s="27">
        <v>0.65035012000000003</v>
      </c>
      <c r="D80" s="27">
        <v>0.16945094799999999</v>
      </c>
      <c r="E80" s="27">
        <v>7.3964297000000012E-2</v>
      </c>
      <c r="F80" s="27">
        <v>1.2674100000000001E-3</v>
      </c>
      <c r="G80" s="27">
        <v>2.046488E-3</v>
      </c>
    </row>
    <row r="81" spans="1:8">
      <c r="A81" s="292">
        <v>44896</v>
      </c>
      <c r="C81" s="27">
        <v>0.64771962199999999</v>
      </c>
      <c r="D81" s="27">
        <v>0.175179522</v>
      </c>
      <c r="E81" s="27">
        <v>8.5971721000000001E-2</v>
      </c>
      <c r="F81" s="27">
        <v>2.725627E-3</v>
      </c>
      <c r="G81" s="27">
        <v>1.441842E-3</v>
      </c>
    </row>
    <row r="82" spans="1:8">
      <c r="A82" s="292">
        <v>44927</v>
      </c>
      <c r="C82" s="27">
        <v>0.64576095700000002</v>
      </c>
      <c r="D82" s="27">
        <v>0.17657442199999998</v>
      </c>
      <c r="E82" s="27">
        <v>9.2732579999999995E-2</v>
      </c>
      <c r="F82" s="27">
        <v>8.3606650000000015E-3</v>
      </c>
      <c r="G82" s="27">
        <v>3.3093249999999997E-3</v>
      </c>
    </row>
    <row r="83" spans="1:8">
      <c r="A83" s="292">
        <v>44958</v>
      </c>
      <c r="C83" s="27">
        <v>0.59488098300000003</v>
      </c>
      <c r="D83" s="27">
        <v>0.15600233799999999</v>
      </c>
      <c r="E83" s="27">
        <v>5.6678258000000002E-2</v>
      </c>
      <c r="F83" s="27">
        <v>9.6243749999999993E-3</v>
      </c>
      <c r="G83" s="27">
        <v>1.3369429999999999E-3</v>
      </c>
      <c r="H83" s="147"/>
    </row>
    <row r="84" spans="1:8">
      <c r="A84" s="292">
        <v>44986</v>
      </c>
      <c r="C84" s="27">
        <v>0.72051633200000009</v>
      </c>
      <c r="D84" s="27">
        <v>0.173684069</v>
      </c>
      <c r="E84" s="27">
        <v>0.11684406600000001</v>
      </c>
      <c r="F84" s="27">
        <v>0</v>
      </c>
      <c r="G84" s="27">
        <v>1.7093520000000001E-3</v>
      </c>
      <c r="H84" s="147"/>
    </row>
    <row r="85" spans="1:8">
      <c r="A85" s="292">
        <v>45017</v>
      </c>
      <c r="C85" s="27">
        <v>0.69429997900000007</v>
      </c>
      <c r="D85" s="27">
        <v>0.16768581599999999</v>
      </c>
      <c r="E85" s="27">
        <v>0.12934774000000002</v>
      </c>
      <c r="F85" s="27">
        <v>1.25362E-3</v>
      </c>
      <c r="G85" s="27">
        <v>2.2419380000000002E-3</v>
      </c>
    </row>
    <row r="86" spans="1:8">
      <c r="A86" s="292">
        <v>45047</v>
      </c>
      <c r="C86" s="27">
        <v>0.83273405599999994</v>
      </c>
      <c r="D86" s="27">
        <v>0.17431530200000001</v>
      </c>
      <c r="E86" s="27">
        <v>0.13158012199999999</v>
      </c>
      <c r="F86" s="27">
        <v>4.9612709999999997E-3</v>
      </c>
      <c r="G86" s="27">
        <v>1.342223E-3</v>
      </c>
    </row>
    <row r="87" spans="1:8">
      <c r="A87" s="292">
        <v>45078</v>
      </c>
      <c r="C87" s="27">
        <v>0.82156136000000002</v>
      </c>
      <c r="D87" s="27">
        <v>0.167650725</v>
      </c>
      <c r="E87" s="27">
        <v>0.134211465</v>
      </c>
      <c r="F87" s="27">
        <v>2.8671320000000001E-3</v>
      </c>
      <c r="G87" s="27">
        <v>1.3821199999999999E-3</v>
      </c>
    </row>
    <row r="88" spans="1:8">
      <c r="A88" s="292">
        <v>45108</v>
      </c>
      <c r="C88" s="27">
        <v>0.84632741200000006</v>
      </c>
      <c r="D88" s="27">
        <v>0.181128646</v>
      </c>
      <c r="E88" s="27">
        <v>0.151192364</v>
      </c>
      <c r="F88" s="27">
        <v>2.579118E-3</v>
      </c>
      <c r="G88" s="27">
        <v>1.5793409999999999E-3</v>
      </c>
    </row>
    <row r="89" spans="1:8">
      <c r="A89" s="292">
        <v>45139</v>
      </c>
      <c r="C89" s="27">
        <v>0.83477074299999998</v>
      </c>
      <c r="D89" s="27">
        <v>0.18053508400000001</v>
      </c>
      <c r="E89" s="27">
        <v>0.14595392800000001</v>
      </c>
      <c r="F89" s="27">
        <v>4.947669E-3</v>
      </c>
      <c r="G89" s="27">
        <v>1.449222E-3</v>
      </c>
    </row>
    <row r="90" spans="1:8">
      <c r="A90" s="292">
        <v>45170</v>
      </c>
      <c r="C90" s="27">
        <v>0.84362093199999999</v>
      </c>
      <c r="D90" s="27">
        <v>0.17612007300000002</v>
      </c>
      <c r="E90" s="27">
        <v>0.153011652</v>
      </c>
      <c r="F90" s="27">
        <v>7.310408E-3</v>
      </c>
      <c r="G90" s="27">
        <v>2.6141439999999997E-3</v>
      </c>
    </row>
    <row r="91" spans="1:8">
      <c r="A91" s="292">
        <v>45200</v>
      </c>
      <c r="C91" s="27">
        <v>0.88833532299999995</v>
      </c>
      <c r="D91" s="27">
        <v>0.17857263300000001</v>
      </c>
      <c r="E91" s="27">
        <v>0.14626499600000001</v>
      </c>
      <c r="F91" s="27">
        <v>4.2732769999999998E-3</v>
      </c>
      <c r="G91" s="27">
        <v>2.8489560000000001E-3</v>
      </c>
    </row>
    <row r="92" spans="1:8">
      <c r="A92" s="292">
        <v>45231</v>
      </c>
      <c r="C92" s="27">
        <v>0.86647679399999999</v>
      </c>
      <c r="D92" s="27">
        <v>0.171401094</v>
      </c>
      <c r="E92" s="27">
        <v>0.16221943599999999</v>
      </c>
      <c r="F92" s="27">
        <v>7.3494889999999998E-3</v>
      </c>
      <c r="G92" s="27">
        <v>3.0521139999999999E-3</v>
      </c>
    </row>
    <row r="93" spans="1:8">
      <c r="A93" s="292">
        <v>45261</v>
      </c>
      <c r="C93" s="27">
        <v>0.914574687</v>
      </c>
      <c r="D93" s="27">
        <v>0.17143644500000002</v>
      </c>
      <c r="E93" s="27">
        <v>0.17715588800000001</v>
      </c>
      <c r="F93" s="27">
        <v>6.4628029999999996E-3</v>
      </c>
      <c r="G93" s="27">
        <v>2.1395450000000001E-3</v>
      </c>
    </row>
    <row r="94" spans="1:8">
      <c r="A94" s="292">
        <v>45292</v>
      </c>
      <c r="C94" s="27">
        <v>0.94719596699999997</v>
      </c>
      <c r="D94" s="27">
        <v>0.21250380499999999</v>
      </c>
      <c r="E94" s="27">
        <v>0.14490647700000001</v>
      </c>
      <c r="F94" s="27">
        <v>8.5595729999999991E-3</v>
      </c>
      <c r="G94" s="27">
        <v>3.4953459999999999E-3</v>
      </c>
      <c r="H94" s="147"/>
    </row>
    <row r="95" spans="1:8">
      <c r="A95" s="292">
        <v>45323</v>
      </c>
      <c r="C95" s="27">
        <v>0.86243824400000002</v>
      </c>
      <c r="D95" s="27">
        <v>0.20689771400000001</v>
      </c>
      <c r="E95" s="27">
        <v>0.117703342</v>
      </c>
      <c r="F95" s="27">
        <v>0</v>
      </c>
      <c r="G95" s="27">
        <v>4.5688389999999999E-3</v>
      </c>
      <c r="H95" s="147"/>
    </row>
    <row r="96" spans="1:8">
      <c r="A96" s="292">
        <v>45352</v>
      </c>
      <c r="C96" s="27">
        <v>0.90589881000000005</v>
      </c>
      <c r="D96" s="27">
        <v>0.22188249700000001</v>
      </c>
      <c r="E96" s="27">
        <v>8.5857748999999997E-2</v>
      </c>
      <c r="F96" s="27">
        <v>0</v>
      </c>
      <c r="G96" s="27">
        <v>4.9705080000000002E-3</v>
      </c>
      <c r="H96" s="147"/>
    </row>
    <row r="97" spans="1:8">
      <c r="A97" s="292">
        <v>45383</v>
      </c>
      <c r="C97" s="27">
        <v>0.86319278200000005</v>
      </c>
      <c r="D97" s="27">
        <v>0.20741336399999999</v>
      </c>
      <c r="E97" s="27">
        <v>0.156383193</v>
      </c>
      <c r="F97" s="27">
        <v>5.0409879999999997E-3</v>
      </c>
      <c r="G97" s="27">
        <v>4.2122289999999996E-3</v>
      </c>
      <c r="H97" s="147"/>
    </row>
    <row r="98" spans="1:8">
      <c r="A98" s="292">
        <v>45413</v>
      </c>
      <c r="C98" s="27">
        <v>0.99500481200000002</v>
      </c>
      <c r="D98" s="27">
        <v>0.22703153400000001</v>
      </c>
      <c r="E98" s="27">
        <v>0.16971610300000001</v>
      </c>
      <c r="F98" s="27">
        <v>6.4343229999999996E-3</v>
      </c>
      <c r="G98" s="27">
        <v>4.1441280000000004E-3</v>
      </c>
      <c r="H98" s="147"/>
    </row>
    <row r="99" spans="1:8">
      <c r="A99" s="292">
        <v>45444</v>
      </c>
      <c r="C99" s="27">
        <v>0.98892339500000004</v>
      </c>
      <c r="D99" s="27">
        <v>0.218239355</v>
      </c>
      <c r="E99" s="27">
        <v>0.15741824300000001</v>
      </c>
      <c r="F99" s="27">
        <v>5.8723559999999996E-3</v>
      </c>
      <c r="G99" s="27">
        <v>2.398107E-3</v>
      </c>
      <c r="H99" s="147"/>
    </row>
    <row r="100" spans="1:8">
      <c r="A100" s="292">
        <v>45474</v>
      </c>
      <c r="C100" s="27">
        <v>1.0728094530000001</v>
      </c>
      <c r="D100" s="27">
        <v>0.21694640700000001</v>
      </c>
      <c r="E100" s="27">
        <v>0.18821705</v>
      </c>
      <c r="F100" s="27">
        <v>9.0103200000000005E-3</v>
      </c>
      <c r="G100" s="27">
        <v>4.3748900000000002E-3</v>
      </c>
      <c r="H100" s="147"/>
    </row>
    <row r="101" spans="1:8">
      <c r="A101" s="292">
        <v>45505</v>
      </c>
      <c r="C101" s="27">
        <v>1.1209212470000001</v>
      </c>
      <c r="D101" s="27">
        <v>0.22929490599999999</v>
      </c>
      <c r="E101" s="27">
        <v>0.17354978700000001</v>
      </c>
      <c r="F101" s="27">
        <v>8.0412269999999997E-3</v>
      </c>
      <c r="G101" s="27">
        <v>3.5605960000000001E-3</v>
      </c>
      <c r="H101" s="147"/>
    </row>
    <row r="102" spans="1:8">
      <c r="A102" s="292">
        <v>45536</v>
      </c>
      <c r="C102" s="27">
        <v>1.102112805</v>
      </c>
      <c r="D102" s="27">
        <v>0.222923977</v>
      </c>
      <c r="E102" s="27">
        <v>0.15875625600000001</v>
      </c>
      <c r="F102" s="27">
        <v>7.0671049999999997E-3</v>
      </c>
      <c r="G102" s="27">
        <v>0</v>
      </c>
      <c r="H102" s="147"/>
    </row>
    <row r="103" spans="1:8">
      <c r="A103" s="292">
        <v>45566</v>
      </c>
      <c r="C103" s="27">
        <v>1.1408534699999999</v>
      </c>
      <c r="D103" s="27">
        <v>0.32984754399999999</v>
      </c>
      <c r="E103" s="27">
        <v>0.16331635899999999</v>
      </c>
      <c r="F103" s="27">
        <v>8.1354280000000001E-3</v>
      </c>
      <c r="G103" s="27">
        <v>9.6122099999999995E-4</v>
      </c>
      <c r="H103" s="147"/>
    </row>
    <row r="104" spans="1:8">
      <c r="A104" s="292">
        <v>45597</v>
      </c>
      <c r="C104" s="27">
        <v>1.106448796</v>
      </c>
      <c r="D104" s="27">
        <v>0.329066729</v>
      </c>
      <c r="E104" s="27">
        <v>0.183721049</v>
      </c>
      <c r="F104" s="27">
        <v>8.5431229999999997E-3</v>
      </c>
      <c r="G104" s="27">
        <v>2.13569E-3</v>
      </c>
      <c r="H104" s="147"/>
    </row>
    <row r="105" spans="1:8">
      <c r="A105" s="292">
        <v>45627</v>
      </c>
      <c r="C105" s="27">
        <v>1.155136127</v>
      </c>
      <c r="D105" s="27">
        <v>0.40731682400000002</v>
      </c>
      <c r="E105" s="27">
        <v>0.16874330200000001</v>
      </c>
      <c r="F105" s="27">
        <v>9.5412520000000001E-3</v>
      </c>
      <c r="G105" s="27">
        <v>0</v>
      </c>
      <c r="H105" s="147"/>
    </row>
    <row r="107" spans="1:8">
      <c r="C107" s="223" t="s">
        <v>380</v>
      </c>
    </row>
  </sheetData>
  <mergeCells count="1">
    <mergeCell ref="C9:G9"/>
  </mergeCells>
  <hyperlinks>
    <hyperlink ref="A1" location="Índice!A1" display="Voltar" xr:uid="{79B74819-6BC1-4DA7-A4D5-DC584FAE562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276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98</Orde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05A40907E22A44A04B53D7345D6DBB" ma:contentTypeVersion="10" ma:contentTypeDescription="Create a new document." ma:contentTypeScope="" ma:versionID="6873211ab734b93bfd4ae60fb0dc1ae0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91a6ec65bd1f7d86bb9ab61b1c3be030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0d389617-aeb6-4ba5-b968-9dba71f1b35b}" ma:internalName="Publicacao" ma:readOnly="false" ma:showField="Title" ma:web="a52d52f6-8a53-46f2-a3be-435f030a8cb8">
      <xsd:simpleType>
        <xsd:restriction base="dms:Lookup"/>
      </xsd:simpleType>
    </xsd:element>
    <xsd:element name="Topico" ma:index="9" nillable="true" ma:displayName="Topico" ma:list="{f1ff05cf-a2e9-4abd-9fdb-5689098cf60d}" ma:internalName="Topico" ma:readOnly="false" ma:showField="Title" ma:web="a52d52f6-8a53-46f2-a3be-435f030a8cb8">
      <xsd:simpleType>
        <xsd:restriction base="dms:Lookup"/>
      </xsd:simpleType>
    </xsd:element>
    <xsd:element name="Topico_x003a_ID" ma:index="10" nillable="true" ma:displayName="Topico:ID" ma:list="{f1ff05cf-a2e9-4abd-9fdb-5689098cf60d}" ma:internalName="Topico_x003a_ID" ma:readOnly="true" ma:showField="ID" ma:web="a52d52f6-8a53-46f2-a3be-435f030a8cb8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5E1AB-8A0B-4938-A3AA-E764514C22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BC9D54-72F0-441E-AF18-67A22FE25749}">
  <ds:schemaRefs>
    <ds:schemaRef ds:uri="http://schemas.openxmlformats.org/package/2006/metadata/core-properties"/>
    <ds:schemaRef ds:uri="http://schemas.microsoft.com/office/2006/documentManagement/types"/>
    <ds:schemaRef ds:uri="6eb8d705-1654-40ce-82c3-0856b054da8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690d2e0e-7d4b-4233-8d03-ea1042274c92"/>
  </ds:schemaRefs>
</ds:datastoreItem>
</file>

<file path=customXml/itemProps3.xml><?xml version="1.0" encoding="utf-8"?>
<ds:datastoreItem xmlns:ds="http://schemas.openxmlformats.org/officeDocument/2006/customXml" ds:itemID="{B4E98170-8671-475F-862E-306160552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63</vt:i4>
      </vt:variant>
      <vt:variant>
        <vt:lpstr>Intervalos Nomeados</vt:lpstr>
      </vt:variant>
      <vt:variant>
        <vt:i4>179</vt:i4>
      </vt:variant>
    </vt:vector>
  </HeadingPairs>
  <TitlesOfParts>
    <vt:vector size="242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A-36</vt:lpstr>
      <vt:lpstr>A-37</vt:lpstr>
      <vt:lpstr>A-38</vt:lpstr>
      <vt:lpstr>A-39</vt:lpstr>
      <vt:lpstr>A-40</vt:lpstr>
      <vt:lpstr>A-41</vt:lpstr>
      <vt:lpstr>A-42</vt:lpstr>
      <vt:lpstr>A-43</vt:lpstr>
      <vt:lpstr>A-44</vt:lpstr>
      <vt:lpstr>A-45</vt:lpstr>
      <vt:lpstr>A-46</vt:lpstr>
      <vt:lpstr>A-47</vt:lpstr>
      <vt:lpstr>A-48</vt:lpstr>
      <vt:lpstr>A-49</vt:lpstr>
      <vt:lpstr>A-50</vt:lpstr>
      <vt:lpstr>A-51</vt:lpstr>
      <vt:lpstr>A-52</vt:lpstr>
      <vt:lpstr>A-53</vt:lpstr>
      <vt:lpstr>A-54</vt:lpstr>
      <vt:lpstr>A-55</vt:lpstr>
      <vt:lpstr>A-56</vt:lpstr>
      <vt:lpstr>A-57</vt:lpstr>
      <vt:lpstr>A-58</vt:lpstr>
      <vt:lpstr>A-59</vt:lpstr>
      <vt:lpstr>A-60</vt:lpstr>
      <vt:lpstr>A-61</vt:lpstr>
      <vt:lpstr>A-62</vt:lpstr>
      <vt:lpstr>'A-10'!_Ref11750161</vt:lpstr>
      <vt:lpstr>'A-15'!_Ref11750161</vt:lpstr>
      <vt:lpstr>'A-25'!_Ref11750161</vt:lpstr>
      <vt:lpstr>'A-26'!_Ref11750161</vt:lpstr>
      <vt:lpstr>'A-27'!_Ref11750161</vt:lpstr>
      <vt:lpstr>'A-28'!_Ref11750161</vt:lpstr>
      <vt:lpstr>'A-30'!_Ref11750161</vt:lpstr>
      <vt:lpstr>'A-31'!_Ref11750161</vt:lpstr>
      <vt:lpstr>'A-32'!_Ref11750161</vt:lpstr>
      <vt:lpstr>'A-33'!_Ref11750161</vt:lpstr>
      <vt:lpstr>'A-34'!_Ref11750161</vt:lpstr>
      <vt:lpstr>'A-35'!_Ref11750161</vt:lpstr>
      <vt:lpstr>'A-36'!_Ref11750161</vt:lpstr>
      <vt:lpstr>'A-37'!_Ref11750161</vt:lpstr>
      <vt:lpstr>'A-38'!_Ref11750161</vt:lpstr>
      <vt:lpstr>'A-39'!_Ref11750161</vt:lpstr>
      <vt:lpstr>'A-41'!_Ref11750161</vt:lpstr>
      <vt:lpstr>'A-42'!_Ref11750161</vt:lpstr>
      <vt:lpstr>'A-43'!_Ref11750161</vt:lpstr>
      <vt:lpstr>'A-44'!_Ref11750161</vt:lpstr>
      <vt:lpstr>'A-45'!_Ref11750161</vt:lpstr>
      <vt:lpstr>'A-46'!_Ref11750161</vt:lpstr>
      <vt:lpstr>'A-47'!_Ref11750161</vt:lpstr>
      <vt:lpstr>'A-49'!_Ref11750161</vt:lpstr>
      <vt:lpstr>'A-50'!_Ref11750161</vt:lpstr>
      <vt:lpstr>'A-51'!_Ref11750161</vt:lpstr>
      <vt:lpstr>'A-52'!_Ref11750161</vt:lpstr>
      <vt:lpstr>'A-53'!_Ref11750161</vt:lpstr>
      <vt:lpstr>'A-54'!_Ref11750161</vt:lpstr>
      <vt:lpstr>'A-55'!_Ref11750161</vt:lpstr>
      <vt:lpstr>'A-10'!_Ref11750187</vt:lpstr>
      <vt:lpstr>'A-15'!_Ref11750187</vt:lpstr>
      <vt:lpstr>'A-26'!_Ref11750187</vt:lpstr>
      <vt:lpstr>'A-27'!_Ref11750187</vt:lpstr>
      <vt:lpstr>'A-28'!_Ref11750187</vt:lpstr>
      <vt:lpstr>'A-30'!_Ref11750187</vt:lpstr>
      <vt:lpstr>'A-31'!_Ref11750187</vt:lpstr>
      <vt:lpstr>'A-32'!_Ref11750187</vt:lpstr>
      <vt:lpstr>'A-33'!_Ref11750187</vt:lpstr>
      <vt:lpstr>'A-34'!_Ref11750187</vt:lpstr>
      <vt:lpstr>'A-35'!_Ref11750187</vt:lpstr>
      <vt:lpstr>'A-36'!_Ref11750187</vt:lpstr>
      <vt:lpstr>'A-37'!_Ref11750187</vt:lpstr>
      <vt:lpstr>'A-38'!_Ref11750187</vt:lpstr>
      <vt:lpstr>'A-39'!_Ref11750187</vt:lpstr>
      <vt:lpstr>'A-41'!_Ref11750187</vt:lpstr>
      <vt:lpstr>'A-42'!_Ref11750187</vt:lpstr>
      <vt:lpstr>'A-43'!_Ref11750187</vt:lpstr>
      <vt:lpstr>'A-44'!_Ref11750187</vt:lpstr>
      <vt:lpstr>'A-45'!_Ref11750187</vt:lpstr>
      <vt:lpstr>'A-46'!_Ref11750187</vt:lpstr>
      <vt:lpstr>'A-47'!_Ref11750187</vt:lpstr>
      <vt:lpstr>'A-49'!_Ref11750187</vt:lpstr>
      <vt:lpstr>'A-50'!_Ref11750187</vt:lpstr>
      <vt:lpstr>'A-51'!_Ref11750187</vt:lpstr>
      <vt:lpstr>'A-52'!_Ref11750187</vt:lpstr>
      <vt:lpstr>'A-53'!_Ref11750187</vt:lpstr>
      <vt:lpstr>'A-54'!_Ref11750187</vt:lpstr>
      <vt:lpstr>'A-55'!_Ref11750187</vt:lpstr>
      <vt:lpstr>Índice!_Ref11771521</vt:lpstr>
      <vt:lpstr>Índice!_Ref205502474</vt:lpstr>
      <vt:lpstr>'A-15'!_Ref38616215</vt:lpstr>
      <vt:lpstr>'A-30'!_Ref38616215</vt:lpstr>
      <vt:lpstr>'A-31'!_Ref38616215</vt:lpstr>
      <vt:lpstr>'A-37'!_Ref38616215</vt:lpstr>
      <vt:lpstr>'A-39'!_Ref38616215</vt:lpstr>
      <vt:lpstr>'A-42'!_Ref38616215</vt:lpstr>
      <vt:lpstr>'A-43'!_Ref38616215</vt:lpstr>
      <vt:lpstr>'A-44'!_Ref38616215</vt:lpstr>
      <vt:lpstr>'A-45'!_Ref38616215</vt:lpstr>
      <vt:lpstr>'A-46'!_Ref38616215</vt:lpstr>
      <vt:lpstr>'A-47'!_Ref38616215</vt:lpstr>
      <vt:lpstr>'A-49'!_Ref38616215</vt:lpstr>
      <vt:lpstr>'A-50'!_Ref38616215</vt:lpstr>
      <vt:lpstr>'A-51'!_Ref38616215</vt:lpstr>
      <vt:lpstr>'A-52'!_Ref38616215</vt:lpstr>
      <vt:lpstr>'A-53'!_Ref38616215</vt:lpstr>
      <vt:lpstr>'A-54'!_Ref38616215</vt:lpstr>
      <vt:lpstr>'A-55'!_Ref38616215</vt:lpstr>
      <vt:lpstr>'A-50'!_Ref39585668</vt:lpstr>
      <vt:lpstr>'A-51'!_Ref39585668</vt:lpstr>
      <vt:lpstr>'A-52'!_Ref39585668</vt:lpstr>
      <vt:lpstr>'A-15'!_Ref414639940</vt:lpstr>
      <vt:lpstr>'A-30'!_Ref414639940</vt:lpstr>
      <vt:lpstr>'A-31'!_Ref414639940</vt:lpstr>
      <vt:lpstr>'A-37'!_Ref414639940</vt:lpstr>
      <vt:lpstr>'A-39'!_Ref414639940</vt:lpstr>
      <vt:lpstr>'A-45'!_Ref414639940</vt:lpstr>
      <vt:lpstr>'A-46'!_Ref414639940</vt:lpstr>
      <vt:lpstr>'A-47'!_Ref414639940</vt:lpstr>
      <vt:lpstr>'A-49'!_Ref414639940</vt:lpstr>
      <vt:lpstr>'A-50'!_Ref414639940</vt:lpstr>
      <vt:lpstr>'A-51'!_Ref414639940</vt:lpstr>
      <vt:lpstr>'A-52'!_Ref414639940</vt:lpstr>
      <vt:lpstr>'A-53'!_Ref414639940</vt:lpstr>
      <vt:lpstr>'A-54'!_Ref414639940</vt:lpstr>
      <vt:lpstr>'A-55'!_Ref414639940</vt:lpstr>
      <vt:lpstr>'A-28'!_Ref414969817</vt:lpstr>
      <vt:lpstr>'A-5'!_Ref416179262</vt:lpstr>
      <vt:lpstr>'A-13'!_Ref416179298</vt:lpstr>
      <vt:lpstr>'A-14'!_Ref416179311</vt:lpstr>
      <vt:lpstr>'A-16'!_Ref416179327</vt:lpstr>
      <vt:lpstr>'A-11'!_Ref416179516</vt:lpstr>
      <vt:lpstr>'A-12'!_Ref416179516</vt:lpstr>
      <vt:lpstr>'A-10'!_Ref419210832</vt:lpstr>
      <vt:lpstr>'A-15'!_Ref419210832</vt:lpstr>
      <vt:lpstr>'A-30'!_Ref419210832</vt:lpstr>
      <vt:lpstr>'A-31'!_Ref419210832</vt:lpstr>
      <vt:lpstr>'A-34'!_Ref419210832</vt:lpstr>
      <vt:lpstr>'A-37'!_Ref419210832</vt:lpstr>
      <vt:lpstr>'A-38'!_Ref419210832</vt:lpstr>
      <vt:lpstr>'A-39'!_Ref419210832</vt:lpstr>
      <vt:lpstr>'A-41'!_Ref419210832</vt:lpstr>
      <vt:lpstr>'A-42'!_Ref419210832</vt:lpstr>
      <vt:lpstr>'A-43'!_Ref419210832</vt:lpstr>
      <vt:lpstr>'A-44'!_Ref419210832</vt:lpstr>
      <vt:lpstr>'A-45'!_Ref419210832</vt:lpstr>
      <vt:lpstr>'A-46'!_Ref419210832</vt:lpstr>
      <vt:lpstr>'A-47'!_Ref419210832</vt:lpstr>
      <vt:lpstr>'A-49'!_Ref419210832</vt:lpstr>
      <vt:lpstr>'A-50'!_Ref419210832</vt:lpstr>
      <vt:lpstr>'A-51'!_Ref419210832</vt:lpstr>
      <vt:lpstr>'A-52'!_Ref419210832</vt:lpstr>
      <vt:lpstr>'A-53'!_Ref419210832</vt:lpstr>
      <vt:lpstr>'A-54'!_Ref419210832</vt:lpstr>
      <vt:lpstr>'A-55'!_Ref419210832</vt:lpstr>
      <vt:lpstr>Índice!_Ref44346475</vt:lpstr>
      <vt:lpstr>'A-35'!_Ref444769674</vt:lpstr>
      <vt:lpstr>'A-36'!_Ref444769674</vt:lpstr>
      <vt:lpstr>'A-18'!_Ref479760941</vt:lpstr>
      <vt:lpstr>'A-19'!_Ref479760941</vt:lpstr>
      <vt:lpstr>'A-22'!_Ref482088035</vt:lpstr>
      <vt:lpstr>'A-23'!_Ref482088048</vt:lpstr>
      <vt:lpstr>'A-21'!_Ref483921005</vt:lpstr>
      <vt:lpstr>'A-10'!_Ref515905412</vt:lpstr>
      <vt:lpstr>'A-15'!_Ref515905412</vt:lpstr>
      <vt:lpstr>'A-24'!_Ref515905412</vt:lpstr>
      <vt:lpstr>'A-25'!_Ref515905412</vt:lpstr>
      <vt:lpstr>'A-26'!_Ref515905412</vt:lpstr>
      <vt:lpstr>'A-27'!_Ref515905412</vt:lpstr>
      <vt:lpstr>'A-28'!_Ref515905412</vt:lpstr>
      <vt:lpstr>'A-30'!_Ref515905412</vt:lpstr>
      <vt:lpstr>'A-31'!_Ref515905412</vt:lpstr>
      <vt:lpstr>'A-32'!_Ref515905412</vt:lpstr>
      <vt:lpstr>'A-33'!_Ref515905412</vt:lpstr>
      <vt:lpstr>'A-34'!_Ref515905412</vt:lpstr>
      <vt:lpstr>'A-35'!_Ref515905412</vt:lpstr>
      <vt:lpstr>'A-36'!_Ref515905412</vt:lpstr>
      <vt:lpstr>'A-37'!_Ref515905412</vt:lpstr>
      <vt:lpstr>'A-38'!_Ref515905412</vt:lpstr>
      <vt:lpstr>'A-39'!_Ref515905412</vt:lpstr>
      <vt:lpstr>'A-41'!_Ref515905412</vt:lpstr>
      <vt:lpstr>'A-42'!_Ref515905412</vt:lpstr>
      <vt:lpstr>'A-43'!_Ref515905412</vt:lpstr>
      <vt:lpstr>'A-44'!_Ref515905412</vt:lpstr>
      <vt:lpstr>'A-45'!_Ref515905412</vt:lpstr>
      <vt:lpstr>'A-46'!_Ref515905412</vt:lpstr>
      <vt:lpstr>'A-47'!_Ref515905412</vt:lpstr>
      <vt:lpstr>'A-49'!_Ref515905412</vt:lpstr>
      <vt:lpstr>'A-50'!_Ref515905412</vt:lpstr>
      <vt:lpstr>'A-51'!_Ref515905412</vt:lpstr>
      <vt:lpstr>'A-52'!_Ref515905412</vt:lpstr>
      <vt:lpstr>'A-53'!_Ref515905412</vt:lpstr>
      <vt:lpstr>'A-54'!_Ref515905412</vt:lpstr>
      <vt:lpstr>'A-55'!_Ref515905412</vt:lpstr>
      <vt:lpstr>Índice!_Ref65601466</vt:lpstr>
      <vt:lpstr>Índice!_Ref65677600</vt:lpstr>
      <vt:lpstr>Índice!_Ref65749564</vt:lpstr>
      <vt:lpstr>Índice!_Ref75950553</vt:lpstr>
      <vt:lpstr>'A-6'!_Ref7775031</vt:lpstr>
      <vt:lpstr>'A-7'!_Ref7775031</vt:lpstr>
      <vt:lpstr>'A-8'!_Ref7775031</vt:lpstr>
      <vt:lpstr>'A-9'!_Ref7775031</vt:lpstr>
      <vt:lpstr>Índice!_Ref9849419</vt:lpstr>
      <vt:lpstr>Ponteiro_A1</vt:lpstr>
      <vt:lpstr>Ponteiro_A2</vt:lpstr>
      <vt:lpstr>Ponteiro_A3</vt:lpstr>
      <vt:lpstr>Ponteiro_A4</vt:lpstr>
      <vt:lpstr>Ponteiro_A5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Biofuels Current Outlook_Year2024_Workbook</dc:title>
  <dc:subject/>
  <dc:creator/>
  <cp:keywords/>
  <dc:description/>
  <cp:lastModifiedBy/>
  <cp:revision/>
  <dcterms:created xsi:type="dcterms:W3CDTF">2006-09-16T00:00:00Z</dcterms:created>
  <dcterms:modified xsi:type="dcterms:W3CDTF">2025-10-07T18:20:38Z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9a6140d68b344f3c9c540f20c36b5cba</vt:lpwstr>
  </property>
  <property fmtid="{D5CDD505-2E9C-101B-9397-08002B2CF9AE}" pid="3" name="ContentTypeId">
    <vt:lpwstr>0x010100C605A40907E22A44A04B53D7345D6DBB</vt:lpwstr>
  </property>
  <property fmtid="{D5CDD505-2E9C-101B-9397-08002B2CF9AE}" pid="4" name="MediaServiceImageTags">
    <vt:lpwstr/>
  </property>
  <property fmtid="{D5CDD505-2E9C-101B-9397-08002B2CF9AE}" pid="5" name="Tag">
    <vt:lpwstr/>
  </property>
</Properties>
</file>